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060" windowHeight="4860" activeTab="1"/>
  </bookViews>
  <sheets>
    <sheet name="УЖФ за 1 пг. 2013" sheetId="1" r:id="rId1"/>
    <sheet name="итого все услуги за 1 пг.2013" sheetId="2" r:id="rId2"/>
  </sheets>
  <definedNames>
    <definedName name="_xlnm.Print_Titles" localSheetId="1">'итого все услуги за 1 пг.2013'!$12:$14</definedName>
    <definedName name="_xlnm.Print_Area" localSheetId="1">'итого все услуги за 1 пг.2013'!$A$1:$CU$123</definedName>
  </definedNames>
  <calcPr fullCalcOnLoad="1"/>
</workbook>
</file>

<file path=xl/sharedStrings.xml><?xml version="1.0" encoding="utf-8"?>
<sst xmlns="http://schemas.openxmlformats.org/spreadsheetml/2006/main" count="496" uniqueCount="236">
  <si>
    <t>№ п/п</t>
  </si>
  <si>
    <t>Почтовый адрес</t>
  </si>
  <si>
    <t>11/01</t>
  </si>
  <si>
    <t>11/03-1</t>
  </si>
  <si>
    <t>11/06</t>
  </si>
  <si>
    <t>Беляева 25</t>
  </si>
  <si>
    <t>11/07</t>
  </si>
  <si>
    <t>11/09</t>
  </si>
  <si>
    <t>11/11</t>
  </si>
  <si>
    <t>Беляева 21</t>
  </si>
  <si>
    <t>11/12</t>
  </si>
  <si>
    <t>Беляева 17</t>
  </si>
  <si>
    <t>11/14</t>
  </si>
  <si>
    <t>11/17</t>
  </si>
  <si>
    <t>11/24</t>
  </si>
  <si>
    <t>11/25</t>
  </si>
  <si>
    <t>11/26</t>
  </si>
  <si>
    <t>Беляева 29</t>
  </si>
  <si>
    <t>11/27</t>
  </si>
  <si>
    <t>Беляева 31</t>
  </si>
  <si>
    <t>11/31</t>
  </si>
  <si>
    <t>11/32</t>
  </si>
  <si>
    <t>11/33</t>
  </si>
  <si>
    <t>16/01</t>
  </si>
  <si>
    <t>16/02</t>
  </si>
  <si>
    <t>16/03</t>
  </si>
  <si>
    <t>16/08</t>
  </si>
  <si>
    <t>16/09</t>
  </si>
  <si>
    <t>16/10</t>
  </si>
  <si>
    <t>Беляева 16</t>
  </si>
  <si>
    <t>16/11</t>
  </si>
  <si>
    <t>Беляева 20</t>
  </si>
  <si>
    <t>16/12</t>
  </si>
  <si>
    <t>Беляева 22</t>
  </si>
  <si>
    <t>16/13</t>
  </si>
  <si>
    <t>Беляева 24</t>
  </si>
  <si>
    <t>16/14</t>
  </si>
  <si>
    <t>16/15</t>
  </si>
  <si>
    <t>16/17</t>
  </si>
  <si>
    <t>16/18</t>
  </si>
  <si>
    <t>17/01</t>
  </si>
  <si>
    <t>Пр.Х.Туфана 22/9</t>
  </si>
  <si>
    <t>17/03</t>
  </si>
  <si>
    <t>Пр.Х.Туфана 18/51</t>
  </si>
  <si>
    <t>17/05</t>
  </si>
  <si>
    <t>Пр.Мира 55</t>
  </si>
  <si>
    <t>17/06</t>
  </si>
  <si>
    <t>Бул.Солнечный 1</t>
  </si>
  <si>
    <t>17/07</t>
  </si>
  <si>
    <t>Бул.Солнечный 5</t>
  </si>
  <si>
    <t>17/10</t>
  </si>
  <si>
    <t>Бул.Школьный 3</t>
  </si>
  <si>
    <t>17/11</t>
  </si>
  <si>
    <t>Бул.Солнечный 6</t>
  </si>
  <si>
    <t>17/12</t>
  </si>
  <si>
    <t>Бул.Солнечный 4</t>
  </si>
  <si>
    <t>17/13</t>
  </si>
  <si>
    <t>Пр.Мира 57</t>
  </si>
  <si>
    <t>17/15</t>
  </si>
  <si>
    <t>Пр.Мира 61</t>
  </si>
  <si>
    <t>17/16</t>
  </si>
  <si>
    <t>Бул.Школьный 1</t>
  </si>
  <si>
    <t>18/01</t>
  </si>
  <si>
    <t>Бул.Главмосстр.3</t>
  </si>
  <si>
    <t>18/02</t>
  </si>
  <si>
    <t>Бул.Школьный 6</t>
  </si>
  <si>
    <t>18/03</t>
  </si>
  <si>
    <t>Бул.Школьный 4</t>
  </si>
  <si>
    <t>18/04</t>
  </si>
  <si>
    <t>Пр.Мира 63</t>
  </si>
  <si>
    <t>18/06</t>
  </si>
  <si>
    <t>Пр.Мира 67</t>
  </si>
  <si>
    <t>18/07</t>
  </si>
  <si>
    <t>Бул.Главмосстр.1</t>
  </si>
  <si>
    <t>18/11</t>
  </si>
  <si>
    <t>Бул.Главмосстр.6</t>
  </si>
  <si>
    <t>Бул.Главмосстр.4</t>
  </si>
  <si>
    <t>18/13</t>
  </si>
  <si>
    <t>Пр.Мира 69</t>
  </si>
  <si>
    <t>18/15</t>
  </si>
  <si>
    <t>Пр.Мира 73/21</t>
  </si>
  <si>
    <t>18/16</t>
  </si>
  <si>
    <t>Пр.Вахитова 25</t>
  </si>
  <si>
    <t>Итого по ЖЭК-14: 22дома</t>
  </si>
  <si>
    <t>20/02</t>
  </si>
  <si>
    <t>20/04</t>
  </si>
  <si>
    <t>20/05</t>
  </si>
  <si>
    <t>20/05а</t>
  </si>
  <si>
    <t>Автозаводский 41  корп. А</t>
  </si>
  <si>
    <t>20/07</t>
  </si>
  <si>
    <t>23/02</t>
  </si>
  <si>
    <t>23/04</t>
  </si>
  <si>
    <t>23/05</t>
  </si>
  <si>
    <t>23/11а</t>
  </si>
  <si>
    <t>Цветочный 9/24а</t>
  </si>
  <si>
    <t>23/11б</t>
  </si>
  <si>
    <t>Цветочный 9/24б</t>
  </si>
  <si>
    <t>23/11в</t>
  </si>
  <si>
    <t>Цветочный 9/24в</t>
  </si>
  <si>
    <t>23/11г</t>
  </si>
  <si>
    <t>Цветочный 9/24г</t>
  </si>
  <si>
    <t>23/11д</t>
  </si>
  <si>
    <t>Цветочный 9/24д</t>
  </si>
  <si>
    <t>23/12</t>
  </si>
  <si>
    <t>22/15</t>
  </si>
  <si>
    <t>24/03</t>
  </si>
  <si>
    <t>24/04</t>
  </si>
  <si>
    <t>24/06</t>
  </si>
  <si>
    <t>24/08</t>
  </si>
  <si>
    <t>Цветочный 23</t>
  </si>
  <si>
    <t>25/07а</t>
  </si>
  <si>
    <t>25/07б</t>
  </si>
  <si>
    <t>25/06</t>
  </si>
  <si>
    <t>25/08</t>
  </si>
  <si>
    <t>25/11</t>
  </si>
  <si>
    <t>25/12</t>
  </si>
  <si>
    <t>25/13</t>
  </si>
  <si>
    <t>25/15</t>
  </si>
  <si>
    <t>25/16</t>
  </si>
  <si>
    <t>25/18</t>
  </si>
  <si>
    <t>25/20</t>
  </si>
  <si>
    <t>25/21</t>
  </si>
  <si>
    <t>25/24</t>
  </si>
  <si>
    <t>25/26</t>
  </si>
  <si>
    <t>25/27</t>
  </si>
  <si>
    <t>ИТОГО ЖЭУ-16:29 домов</t>
  </si>
  <si>
    <t>Беляева 30/1</t>
  </si>
  <si>
    <t>Беляева 30/2</t>
  </si>
  <si>
    <t>Беляева 30/3</t>
  </si>
  <si>
    <t>Беляева 30/4</t>
  </si>
  <si>
    <t>Беляева 30/5</t>
  </si>
  <si>
    <t>Мира 23</t>
  </si>
  <si>
    <t>Мира 25</t>
  </si>
  <si>
    <t>Мира 31</t>
  </si>
  <si>
    <t>Мира 35</t>
  </si>
  <si>
    <t>Мира 37/15</t>
  </si>
  <si>
    <t>Мира 39</t>
  </si>
  <si>
    <t>Мира 43</t>
  </si>
  <si>
    <t>Мира 47</t>
  </si>
  <si>
    <t>Мира 49</t>
  </si>
  <si>
    <t>Сююмбике 4</t>
  </si>
  <si>
    <t>Сююмбике 6</t>
  </si>
  <si>
    <t>Сююмбике 8</t>
  </si>
  <si>
    <t>Сююмбике 10</t>
  </si>
  <si>
    <t>Сююмбике 10/2</t>
  </si>
  <si>
    <t>Сююмбике 12</t>
  </si>
  <si>
    <t>Автозаводский,26</t>
  </si>
  <si>
    <t>Сююмбике 54</t>
  </si>
  <si>
    <t>Сююмбике 56</t>
  </si>
  <si>
    <t>Сююмбике 58/41</t>
  </si>
  <si>
    <t>Сююмбике 64</t>
  </si>
  <si>
    <t>Сююмбике 66</t>
  </si>
  <si>
    <t>Сююмбике 68</t>
  </si>
  <si>
    <t>Цветочный 1</t>
  </si>
  <si>
    <t>Мира 99</t>
  </si>
  <si>
    <t>Мира 99 а</t>
  </si>
  <si>
    <t>Мира 99Б</t>
  </si>
  <si>
    <t>Сююмбике 80</t>
  </si>
  <si>
    <t>Сююмбике 84</t>
  </si>
  <si>
    <t>Сююмбике 86/43</t>
  </si>
  <si>
    <t>Татарстан 4</t>
  </si>
  <si>
    <t>Татарстан 8</t>
  </si>
  <si>
    <t>Татарстан 12</t>
  </si>
  <si>
    <t>Яшьлек 25</t>
  </si>
  <si>
    <t>Яшьлек 29</t>
  </si>
  <si>
    <t>Яшьлек 31</t>
  </si>
  <si>
    <t>Яшьлек 33</t>
  </si>
  <si>
    <t>Яшьлек 37</t>
  </si>
  <si>
    <t>Яшьлек 39</t>
  </si>
  <si>
    <t>Сююмбике 72</t>
  </si>
  <si>
    <t>Сююмбике 74</t>
  </si>
  <si>
    <t>Сююмбике 78</t>
  </si>
  <si>
    <t>Татарстан 9</t>
  </si>
  <si>
    <t>Татарстан 13</t>
  </si>
  <si>
    <t>Татарстан 6</t>
  </si>
  <si>
    <t>25/15н</t>
  </si>
  <si>
    <t>ООО "ЖЭУ-14"</t>
  </si>
  <si>
    <t>ООО "ЖЭУ-16"</t>
  </si>
  <si>
    <t>ООО "ЖЭУ-17"</t>
  </si>
  <si>
    <t>ООО "ЖЭУ-18"</t>
  </si>
  <si>
    <t>Адрес</t>
  </si>
  <si>
    <t>Итого по ЖЭК-17: 15 домов</t>
  </si>
  <si>
    <t>Цветочный 17В</t>
  </si>
  <si>
    <t>Итого по ЖЭК-18: 23дома</t>
  </si>
  <si>
    <t xml:space="preserve">Всего ООО «Ремжилстрой» :            89 домов   </t>
  </si>
  <si>
    <t>Мира 97/2</t>
  </si>
  <si>
    <t>25/09</t>
  </si>
  <si>
    <t>водоотведение</t>
  </si>
  <si>
    <t>горячее водоснабжение</t>
  </si>
  <si>
    <t>отопление</t>
  </si>
  <si>
    <t>холодное водоснабжение</t>
  </si>
  <si>
    <t>электроснабжение</t>
  </si>
  <si>
    <t xml:space="preserve">оплачено собственни-ками </t>
  </si>
  <si>
    <t>Оплачено по показаниям общедомо-вых ПУ</t>
  </si>
  <si>
    <t>оплачено по счетам на общедомо-вые нужды</t>
  </si>
  <si>
    <t>(в рублях)</t>
  </si>
  <si>
    <t xml:space="preserve">предъявлено (начислено)    к оплате </t>
  </si>
  <si>
    <t>получено за предоставленные услуги</t>
  </si>
  <si>
    <t>сумма фактических расходов (для рейтинга)</t>
  </si>
  <si>
    <t>18/12</t>
  </si>
  <si>
    <t>24/02</t>
  </si>
  <si>
    <t>срок эксплуатации</t>
  </si>
  <si>
    <t>до 25 лет</t>
  </si>
  <si>
    <t>от 26 до 50 лет</t>
  </si>
  <si>
    <t>23/07в</t>
  </si>
  <si>
    <t>дома до 25 лет</t>
  </si>
  <si>
    <t>дома от 26 до 50 лет</t>
  </si>
  <si>
    <t>сумма задолженностей потребителей    (на конец отч. периода)</t>
  </si>
  <si>
    <t>сумма задолженностей потребителей    (на начало отч. периода)</t>
  </si>
  <si>
    <t>Таблица 1</t>
  </si>
  <si>
    <t>доход от управления общим имуществом (для рейтинга)</t>
  </si>
  <si>
    <t>1 полугодие</t>
  </si>
  <si>
    <t>2012 г.</t>
  </si>
  <si>
    <t>(в тыс.руб.)</t>
  </si>
  <si>
    <t>Финансовые показатели по коммунальным услугам ( в тыс. руб.)</t>
  </si>
  <si>
    <t>п.1.4."Финансовая деятельность"</t>
  </si>
  <si>
    <t>Доходы и расходы, полученные за оказание услуг со статье "Управление МКД"</t>
  </si>
  <si>
    <t xml:space="preserve">п.3."Список объектов в управлении" </t>
  </si>
  <si>
    <t>п.п. "Сведения об услугах"</t>
  </si>
  <si>
    <t>п.п. "Управление жилым домом"</t>
  </si>
  <si>
    <t>за</t>
  </si>
  <si>
    <t>Таблица 5</t>
  </si>
  <si>
    <r>
      <t>Сведения ООО УК "Ремжилстрой" в</t>
    </r>
    <r>
      <rPr>
        <b/>
        <sz val="11"/>
        <rFont val="Arial Cyr"/>
        <family val="0"/>
      </rPr>
      <t xml:space="preserve"> "Мониторинг  Жилищного Фонда"</t>
    </r>
  </si>
  <si>
    <t>Сведения ООО УК "Ремжилстрой" в "Мониторинг  Жилищного Фонда"</t>
  </si>
  <si>
    <t>Финансовые показатели по коммунальным услугам (для рейтинга)</t>
  </si>
  <si>
    <t>задолжен-ность собствен-ников на начало</t>
  </si>
  <si>
    <t>задолжен-ность собствен-ников на конец</t>
  </si>
  <si>
    <t>9 месяцев</t>
  </si>
  <si>
    <t xml:space="preserve"> </t>
  </si>
  <si>
    <t>значения</t>
  </si>
  <si>
    <t>п.1.4 доходы и расходы за оказание услуг по статье "Управление МКД"    (в руб.)</t>
  </si>
  <si>
    <r>
      <t xml:space="preserve">ООО УК "Ремжилстрой" </t>
    </r>
    <r>
      <rPr>
        <b/>
        <sz val="14"/>
        <rFont val="Arial Cyr"/>
        <family val="0"/>
      </rPr>
      <t>"Мониторинг жилищного фонда"</t>
    </r>
  </si>
  <si>
    <t xml:space="preserve"> Доходы и расходы за оказание услуг по статье "Управление МКД"   </t>
  </si>
  <si>
    <t>за 1 полугодие  2013 года</t>
  </si>
  <si>
    <t xml:space="preserve"> Доходы и расходы за оказание услуг по статье "УЖФ"   </t>
  </si>
  <si>
    <t xml:space="preserve">ООО УК "Ремжилстрой"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</si>
</sst>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0.00000000"/>
    <numFmt numFmtId="187" formatCode="0.0000E+00"/>
    <numFmt numFmtId="188" formatCode="0.000E+00"/>
    <numFmt numFmtId="189" formatCode="0.0E+00"/>
    <numFmt numFmtId="190" formatCode="0E+00"/>
    <numFmt numFmtId="191" formatCode="[$-FC19]d\ mmmm\ yyyy\ &quot;г.&quot;"/>
    <numFmt numFmtId="192" formatCode="#,##0.0"/>
  </numFmts>
  <fonts count="33">
    <font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3" fillId="24" borderId="10" xfId="0" applyNumberFormat="1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center" vertical="top" wrapText="1"/>
    </xf>
    <xf numFmtId="49" fontId="3" fillId="24" borderId="11" xfId="0" applyNumberFormat="1" applyFont="1" applyFill="1" applyBorder="1" applyAlignment="1">
      <alignment horizontal="left" vertical="top" wrapText="1"/>
    </xf>
    <xf numFmtId="0" fontId="3" fillId="22" borderId="11" xfId="0" applyFont="1" applyFill="1" applyBorder="1" applyAlignment="1">
      <alignment vertical="top" wrapText="1"/>
    </xf>
    <xf numFmtId="0" fontId="6" fillId="0" borderId="12" xfId="0" applyFont="1" applyBorder="1" applyAlignment="1">
      <alignment/>
    </xf>
    <xf numFmtId="0" fontId="1" fillId="22" borderId="11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top" wrapText="1"/>
    </xf>
    <xf numFmtId="16" fontId="1" fillId="25" borderId="13" xfId="0" applyNumberFormat="1" applyFont="1" applyFill="1" applyBorder="1" applyAlignment="1">
      <alignment horizontal="center" vertical="top" wrapText="1"/>
    </xf>
    <xf numFmtId="16" fontId="1" fillId="26" borderId="14" xfId="0" applyNumberFormat="1" applyFont="1" applyFill="1" applyBorder="1" applyAlignment="1">
      <alignment horizontal="center" vertical="top" wrapText="1"/>
    </xf>
    <xf numFmtId="0" fontId="1" fillId="25" borderId="13" xfId="0" applyFont="1" applyFill="1" applyBorder="1" applyAlignment="1">
      <alignment horizontal="left" vertical="top" wrapText="1"/>
    </xf>
    <xf numFmtId="0" fontId="0" fillId="25" borderId="11" xfId="0" applyFill="1" applyBorder="1" applyAlignment="1">
      <alignment vertical="top" wrapText="1"/>
    </xf>
    <xf numFmtId="0" fontId="4" fillId="25" borderId="10" xfId="0" applyFont="1" applyFill="1" applyBorder="1" applyAlignment="1">
      <alignment horizontal="center" vertical="top" wrapText="1"/>
    </xf>
    <xf numFmtId="0" fontId="4" fillId="25" borderId="11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" fontId="6" fillId="0" borderId="0" xfId="0" applyNumberFormat="1" applyFont="1" applyAlignment="1">
      <alignment horizontal="right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left"/>
    </xf>
    <xf numFmtId="4" fontId="2" fillId="25" borderId="0" xfId="0" applyNumberFormat="1" applyFont="1" applyFill="1" applyAlignment="1">
      <alignment/>
    </xf>
    <xf numFmtId="4" fontId="7" fillId="25" borderId="11" xfId="0" applyNumberFormat="1" applyFont="1" applyFill="1" applyBorder="1" applyAlignment="1">
      <alignment vertical="top" wrapText="1"/>
    </xf>
    <xf numFmtId="4" fontId="5" fillId="25" borderId="13" xfId="0" applyNumberFormat="1" applyFont="1" applyFill="1" applyBorder="1" applyAlignment="1">
      <alignment horizontal="center" vertical="top" wrapText="1"/>
    </xf>
    <xf numFmtId="192" fontId="2" fillId="0" borderId="10" xfId="0" applyNumberFormat="1" applyFont="1" applyFill="1" applyBorder="1" applyAlignment="1" applyProtection="1">
      <alignment/>
      <protection locked="0"/>
    </xf>
    <xf numFmtId="192" fontId="6" fillId="26" borderId="14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25" borderId="11" xfId="0" applyFont="1" applyFill="1" applyBorder="1" applyAlignment="1">
      <alignment horizontal="center" vertical="top" wrapText="1"/>
    </xf>
    <xf numFmtId="0" fontId="5" fillId="25" borderId="13" xfId="0" applyFont="1" applyFill="1" applyBorder="1" applyAlignment="1">
      <alignment horizontal="center" vertical="center" wrapText="1"/>
    </xf>
    <xf numFmtId="4" fontId="5" fillId="25" borderId="13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 applyProtection="1">
      <alignment/>
      <protection/>
    </xf>
    <xf numFmtId="192" fontId="6" fillId="26" borderId="10" xfId="0" applyNumberFormat="1" applyFont="1" applyFill="1" applyBorder="1" applyAlignment="1" applyProtection="1">
      <alignment/>
      <protection/>
    </xf>
    <xf numFmtId="4" fontId="6" fillId="25" borderId="11" xfId="0" applyNumberFormat="1" applyFont="1" applyFill="1" applyBorder="1" applyAlignment="1" applyProtection="1">
      <alignment/>
      <protection/>
    </xf>
    <xf numFmtId="0" fontId="6" fillId="25" borderId="11" xfId="0" applyFont="1" applyFill="1" applyBorder="1" applyAlignment="1" applyProtection="1">
      <alignment/>
      <protection/>
    </xf>
    <xf numFmtId="4" fontId="7" fillId="25" borderId="11" xfId="0" applyNumberFormat="1" applyFont="1" applyFill="1" applyBorder="1" applyAlignment="1" applyProtection="1">
      <alignment vertical="top" wrapText="1"/>
      <protection/>
    </xf>
    <xf numFmtId="0" fontId="0" fillId="25" borderId="11" xfId="0" applyFill="1" applyBorder="1" applyAlignment="1" applyProtection="1">
      <alignment vertical="top" wrapText="1"/>
      <protection/>
    </xf>
    <xf numFmtId="4" fontId="6" fillId="25" borderId="13" xfId="0" applyNumberFormat="1" applyFont="1" applyFill="1" applyBorder="1" applyAlignment="1" applyProtection="1">
      <alignment/>
      <protection/>
    </xf>
    <xf numFmtId="0" fontId="6" fillId="25" borderId="13" xfId="0" applyFont="1" applyFill="1" applyBorder="1" applyAlignment="1" applyProtection="1">
      <alignment/>
      <protection/>
    </xf>
    <xf numFmtId="4" fontId="6" fillId="25" borderId="10" xfId="0" applyNumberFormat="1" applyFont="1" applyFill="1" applyBorder="1" applyAlignment="1" applyProtection="1">
      <alignment/>
      <protection/>
    </xf>
    <xf numFmtId="0" fontId="6" fillId="25" borderId="10" xfId="0" applyFont="1" applyFill="1" applyBorder="1" applyAlignment="1" applyProtection="1">
      <alignment/>
      <protection/>
    </xf>
    <xf numFmtId="192" fontId="6" fillId="26" borderId="10" xfId="0" applyNumberFormat="1" applyFont="1" applyFill="1" applyBorder="1" applyAlignment="1" applyProtection="1">
      <alignment horizontal="right"/>
      <protection/>
    </xf>
    <xf numFmtId="4" fontId="6" fillId="25" borderId="10" xfId="0" applyNumberFormat="1" applyFont="1" applyFill="1" applyBorder="1" applyAlignment="1" applyProtection="1">
      <alignment horizontal="right"/>
      <protection/>
    </xf>
    <xf numFmtId="0" fontId="6" fillId="25" borderId="10" xfId="0" applyFont="1" applyFill="1" applyBorder="1" applyAlignment="1" applyProtection="1">
      <alignment horizontal="right"/>
      <protection/>
    </xf>
    <xf numFmtId="0" fontId="2" fillId="25" borderId="10" xfId="0" applyFont="1" applyFill="1" applyBorder="1" applyAlignment="1" applyProtection="1">
      <alignment/>
      <protection/>
    </xf>
    <xf numFmtId="192" fontId="6" fillId="25" borderId="10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4" fontId="2" fillId="10" borderId="0" xfId="0" applyNumberFormat="1" applyFont="1" applyFill="1" applyAlignment="1" applyProtection="1">
      <alignment/>
      <protection/>
    </xf>
    <xf numFmtId="4" fontId="2" fillId="25" borderId="0" xfId="0" applyNumberFormat="1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92" fontId="2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2" fontId="0" fillId="25" borderId="11" xfId="0" applyNumberFormat="1" applyFill="1" applyBorder="1" applyAlignment="1">
      <alignment vertical="top" wrapText="1"/>
    </xf>
    <xf numFmtId="4" fontId="2" fillId="0" borderId="10" xfId="0" applyNumberFormat="1" applyFont="1" applyFill="1" applyBorder="1" applyAlignment="1" applyProtection="1">
      <alignment/>
      <protection/>
    </xf>
    <xf numFmtId="4" fontId="6" fillId="26" borderId="10" xfId="0" applyNumberFormat="1" applyFont="1" applyFill="1" applyBorder="1" applyAlignment="1" applyProtection="1">
      <alignment/>
      <protection/>
    </xf>
    <xf numFmtId="4" fontId="0" fillId="25" borderId="11" xfId="0" applyNumberFormat="1" applyFill="1" applyBorder="1" applyAlignment="1" applyProtection="1">
      <alignment vertical="top" wrapText="1"/>
      <protection/>
    </xf>
    <xf numFmtId="4" fontId="6" fillId="26" borderId="14" xfId="0" applyNumberFormat="1" applyFont="1" applyFill="1" applyBorder="1" applyAlignment="1" applyProtection="1">
      <alignment/>
      <protection/>
    </xf>
    <xf numFmtId="4" fontId="6" fillId="26" borderId="10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/>
      <protection/>
    </xf>
    <xf numFmtId="4" fontId="2" fillId="3" borderId="10" xfId="0" applyNumberFormat="1" applyFont="1" applyFill="1" applyBorder="1" applyAlignment="1" applyProtection="1">
      <alignment/>
      <protection/>
    </xf>
    <xf numFmtId="0" fontId="3" fillId="3" borderId="10" xfId="0" applyFont="1" applyFill="1" applyBorder="1" applyAlignment="1">
      <alignment horizontal="center" vertical="top" wrapText="1"/>
    </xf>
    <xf numFmtId="192" fontId="2" fillId="3" borderId="10" xfId="0" applyNumberFormat="1" applyFont="1" applyFill="1" applyBorder="1" applyAlignment="1" applyProtection="1">
      <alignment/>
      <protection/>
    </xf>
    <xf numFmtId="0" fontId="3" fillId="3" borderId="1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2" fillId="0" borderId="0" xfId="0" applyFont="1" applyFill="1" applyAlignment="1" applyProtection="1">
      <alignment wrapText="1"/>
      <protection/>
    </xf>
    <xf numFmtId="4" fontId="2" fillId="3" borderId="10" xfId="0" applyNumberFormat="1" applyFont="1" applyFill="1" applyBorder="1" applyAlignment="1" applyProtection="1">
      <alignment wrapText="1"/>
      <protection/>
    </xf>
    <xf numFmtId="0" fontId="2" fillId="3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right"/>
    </xf>
    <xf numFmtId="2" fontId="6" fillId="25" borderId="13" xfId="0" applyNumberFormat="1" applyFont="1" applyFill="1" applyBorder="1" applyAlignment="1" applyProtection="1">
      <alignment/>
      <protection/>
    </xf>
    <xf numFmtId="2" fontId="6" fillId="25" borderId="1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28" fillId="0" borderId="0" xfId="0" applyFont="1" applyAlignment="1">
      <alignment/>
    </xf>
    <xf numFmtId="0" fontId="29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7" fillId="0" borderId="0" xfId="0" applyFont="1" applyAlignment="1">
      <alignment/>
    </xf>
    <xf numFmtId="192" fontId="2" fillId="3" borderId="1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 applyProtection="1">
      <alignment/>
      <protection locked="0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6" fillId="25" borderId="16" xfId="0" applyNumberFormat="1" applyFont="1" applyFill="1" applyBorder="1" applyAlignment="1">
      <alignment vertical="top" wrapText="1"/>
    </xf>
    <xf numFmtId="4" fontId="6" fillId="25" borderId="17" xfId="0" applyNumberFormat="1" applyFont="1" applyFill="1" applyBorder="1" applyAlignment="1">
      <alignment vertical="top" wrapText="1"/>
    </xf>
    <xf numFmtId="4" fontId="1" fillId="25" borderId="10" xfId="0" applyNumberFormat="1" applyFont="1" applyFill="1" applyBorder="1" applyAlignment="1">
      <alignment horizontal="center" vertical="justify" wrapText="1"/>
    </xf>
    <xf numFmtId="4" fontId="0" fillId="25" borderId="10" xfId="0" applyNumberFormat="1" applyFill="1" applyBorder="1" applyAlignment="1">
      <alignment horizontal="center" vertical="justify" wrapText="1"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49" fontId="8" fillId="25" borderId="10" xfId="0" applyNumberFormat="1" applyFont="1" applyFill="1" applyBorder="1" applyAlignment="1">
      <alignment horizontal="center" vertical="center" wrapText="1"/>
    </xf>
    <xf numFmtId="0" fontId="1" fillId="26" borderId="14" xfId="0" applyFont="1" applyFill="1" applyBorder="1" applyAlignment="1">
      <alignment horizontal="left" vertical="top" wrapText="1"/>
    </xf>
    <xf numFmtId="0" fontId="9" fillId="25" borderId="18" xfId="0" applyFont="1" applyFill="1" applyBorder="1" applyAlignment="1">
      <alignment horizontal="center" vertical="top" wrapText="1"/>
    </xf>
    <xf numFmtId="0" fontId="9" fillId="25" borderId="16" xfId="0" applyFont="1" applyFill="1" applyBorder="1" applyAlignment="1">
      <alignment horizontal="center" vertical="top" wrapText="1"/>
    </xf>
    <xf numFmtId="0" fontId="9" fillId="25" borderId="17" xfId="0" applyFont="1" applyFill="1" applyBorder="1" applyAlignment="1">
      <alignment horizontal="center" vertical="top" wrapText="1"/>
    </xf>
    <xf numFmtId="0" fontId="1" fillId="26" borderId="10" xfId="0" applyFont="1" applyFill="1" applyBorder="1" applyAlignment="1">
      <alignment horizontal="left" vertical="justify" wrapText="1"/>
    </xf>
    <xf numFmtId="0" fontId="1" fillId="25" borderId="18" xfId="0" applyFont="1" applyFill="1" applyBorder="1" applyAlignment="1">
      <alignment horizontal="center" vertical="justify" wrapText="1"/>
    </xf>
    <xf numFmtId="0" fontId="1" fillId="25" borderId="16" xfId="0" applyFont="1" applyFill="1" applyBorder="1" applyAlignment="1">
      <alignment horizontal="center" vertical="justify" wrapText="1"/>
    </xf>
    <xf numFmtId="0" fontId="1" fillId="25" borderId="17" xfId="0" applyFont="1" applyFill="1" applyBorder="1" applyAlignment="1">
      <alignment horizontal="center" vertical="justify" wrapText="1"/>
    </xf>
    <xf numFmtId="0" fontId="1" fillId="25" borderId="18" xfId="0" applyFont="1" applyFill="1" applyBorder="1" applyAlignment="1">
      <alignment horizontal="center" vertical="top" wrapText="1"/>
    </xf>
    <xf numFmtId="0" fontId="1" fillId="25" borderId="16" xfId="0" applyFont="1" applyFill="1" applyBorder="1" applyAlignment="1">
      <alignment horizontal="center" vertical="top" wrapText="1"/>
    </xf>
    <xf numFmtId="0" fontId="1" fillId="25" borderId="17" xfId="0" applyFont="1" applyFill="1" applyBorder="1" applyAlignment="1">
      <alignment horizontal="center" vertical="top" wrapText="1"/>
    </xf>
    <xf numFmtId="16" fontId="1" fillId="26" borderId="14" xfId="0" applyNumberFormat="1" applyFont="1" applyFill="1" applyBorder="1" applyAlignment="1">
      <alignment horizontal="center" vertical="top" wrapText="1"/>
    </xf>
    <xf numFmtId="49" fontId="8" fillId="25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8" fillId="25" borderId="11" xfId="0" applyNumberFormat="1" applyFont="1" applyFill="1" applyBorder="1" applyAlignment="1">
      <alignment horizontal="center" vertical="center" wrapText="1"/>
    </xf>
    <xf numFmtId="49" fontId="8" fillId="25" borderId="13" xfId="0" applyNumberFormat="1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left" vertical="top" wrapText="1"/>
    </xf>
    <xf numFmtId="4" fontId="8" fillId="25" borderId="10" xfId="0" applyNumberFormat="1" applyFont="1" applyFill="1" applyBorder="1" applyAlignment="1">
      <alignment horizontal="center" vertical="top" wrapText="1"/>
    </xf>
    <xf numFmtId="0" fontId="4" fillId="17" borderId="11" xfId="0" applyFont="1" applyFill="1" applyBorder="1" applyAlignment="1">
      <alignment horizontal="center" vertical="top" wrapText="1"/>
    </xf>
    <xf numFmtId="0" fontId="4" fillId="17" borderId="21" xfId="0" applyFont="1" applyFill="1" applyBorder="1" applyAlignment="1">
      <alignment horizontal="center" vertical="top" wrapText="1"/>
    </xf>
    <xf numFmtId="0" fontId="4" fillId="17" borderId="13" xfId="0" applyFont="1" applyFill="1" applyBorder="1" applyAlignment="1">
      <alignment horizontal="center" vertical="top" wrapText="1"/>
    </xf>
    <xf numFmtId="0" fontId="4" fillId="25" borderId="11" xfId="0" applyFont="1" applyFill="1" applyBorder="1" applyAlignment="1">
      <alignment horizontal="center" vertical="justify" wrapText="1"/>
    </xf>
    <xf numFmtId="0" fontId="4" fillId="25" borderId="21" xfId="0" applyFont="1" applyFill="1" applyBorder="1" applyAlignment="1">
      <alignment horizontal="center" vertical="justify" wrapText="1"/>
    </xf>
    <xf numFmtId="4" fontId="6" fillId="25" borderId="18" xfId="0" applyNumberFormat="1" applyFont="1" applyFill="1" applyBorder="1" applyAlignment="1">
      <alignment horizontal="center" vertical="top" wrapText="1"/>
    </xf>
    <xf numFmtId="4" fontId="6" fillId="25" borderId="16" xfId="0" applyNumberFormat="1" applyFont="1" applyFill="1" applyBorder="1" applyAlignment="1">
      <alignment horizontal="center" vertical="top" wrapText="1"/>
    </xf>
    <xf numFmtId="4" fontId="6" fillId="25" borderId="17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6"/>
  <sheetViews>
    <sheetView workbookViewId="0" topLeftCell="A5">
      <pane xSplit="29" ySplit="3" topLeftCell="AD8" activePane="bottomRight" state="frozen"/>
      <selection pane="topLeft" activeCell="A5" sqref="A5"/>
      <selection pane="topRight" activeCell="AD5" sqref="AD5"/>
      <selection pane="bottomLeft" activeCell="A8" sqref="A8"/>
      <selection pane="bottomRight" activeCell="AF5" sqref="AF5:AF7"/>
    </sheetView>
  </sheetViews>
  <sheetFormatPr defaultColWidth="12.125" defaultRowHeight="12.75" outlineLevelCol="1"/>
  <cols>
    <col min="1" max="1" width="3.125" style="1" customWidth="1"/>
    <col min="2" max="2" width="5.00390625" style="1" customWidth="1"/>
    <col min="3" max="3" width="6.00390625" style="2" customWidth="1"/>
    <col min="4" max="4" width="16.875" style="1" customWidth="1"/>
    <col min="5" max="5" width="12.125" style="28" hidden="1" customWidth="1" outlineLevel="1"/>
    <col min="6" max="6" width="10.75390625" style="28" hidden="1" customWidth="1" outlineLevel="1"/>
    <col min="7" max="8" width="10.75390625" style="1" hidden="1" customWidth="1" outlineLevel="1"/>
    <col min="9" max="9" width="12.125" style="1" hidden="1" customWidth="1" outlineLevel="1"/>
    <col min="10" max="10" width="12.625" style="28" hidden="1" customWidth="1" outlineLevel="1"/>
    <col min="11" max="11" width="10.75390625" style="28" hidden="1" customWidth="1" outlineLevel="1"/>
    <col min="12" max="13" width="10.75390625" style="1" hidden="1" customWidth="1" outlineLevel="1"/>
    <col min="14" max="14" width="12.00390625" style="1" hidden="1" customWidth="1" outlineLevel="1"/>
    <col min="15" max="15" width="12.25390625" style="28" hidden="1" customWidth="1" outlineLevel="1"/>
    <col min="16" max="16" width="10.75390625" style="28" hidden="1" customWidth="1" outlineLevel="1"/>
    <col min="17" max="18" width="10.75390625" style="1" hidden="1" customWidth="1" outlineLevel="1"/>
    <col min="19" max="19" width="11.875" style="1" hidden="1" customWidth="1" outlineLevel="1"/>
    <col min="20" max="20" width="12.375" style="28" hidden="1" customWidth="1" outlineLevel="1"/>
    <col min="21" max="21" width="10.75390625" style="28" hidden="1" customWidth="1" outlineLevel="1"/>
    <col min="22" max="23" width="10.75390625" style="1" hidden="1" customWidth="1" outlineLevel="1"/>
    <col min="24" max="24" width="11.875" style="1" hidden="1" customWidth="1" outlineLevel="1"/>
    <col min="25" max="25" width="12.625" style="28" hidden="1" customWidth="1" outlineLevel="1"/>
    <col min="26" max="26" width="10.75390625" style="28" hidden="1" customWidth="1" outlineLevel="1"/>
    <col min="27" max="28" width="10.75390625" style="1" hidden="1" customWidth="1" outlineLevel="1"/>
    <col min="29" max="29" width="12.00390625" style="1" hidden="1" customWidth="1" outlineLevel="1"/>
    <col min="30" max="30" width="17.00390625" style="1" customWidth="1" outlineLevel="1"/>
    <col min="31" max="31" width="15.375" style="1" customWidth="1" outlineLevel="1"/>
    <col min="32" max="32" width="15.625" style="1" customWidth="1" outlineLevel="1"/>
    <col min="33" max="33" width="15.25390625" style="1" customWidth="1" outlineLevel="1"/>
    <col min="34" max="34" width="15.25390625" style="1" hidden="1" customWidth="1" outlineLevel="1"/>
    <col min="35" max="35" width="14.25390625" style="1" hidden="1" customWidth="1" outlineLevel="1"/>
    <col min="36" max="36" width="12.125" style="1" customWidth="1" collapsed="1"/>
    <col min="37" max="16384" width="12.125" style="1" customWidth="1"/>
  </cols>
  <sheetData>
    <row r="1" spans="1:35" s="23" customFormat="1" ht="12.75" customHeight="1">
      <c r="A1" s="36"/>
      <c r="B1" s="36"/>
      <c r="C1" s="24"/>
      <c r="J1" s="26"/>
      <c r="K1" s="26"/>
      <c r="O1" s="26"/>
      <c r="P1" s="26"/>
      <c r="T1" s="26"/>
      <c r="U1" s="26"/>
      <c r="Y1" s="26"/>
      <c r="Z1" s="26"/>
      <c r="AC1" s="61" t="s">
        <v>213</v>
      </c>
      <c r="AI1" s="88" t="s">
        <v>195</v>
      </c>
    </row>
    <row r="2" spans="1:35" s="23" customFormat="1" ht="19.5" customHeight="1">
      <c r="A2" s="104" t="s">
        <v>235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I2" s="88"/>
    </row>
    <row r="3" spans="1:35" s="23" customFormat="1" ht="12.75" customHeight="1">
      <c r="A3" s="105" t="s">
        <v>234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I3" s="88"/>
    </row>
    <row r="4" spans="1:35" s="23" customFormat="1" ht="12.75" customHeight="1">
      <c r="A4" s="36"/>
      <c r="B4" s="36"/>
      <c r="C4" s="24"/>
      <c r="J4" s="26"/>
      <c r="K4" s="26"/>
      <c r="O4" s="26"/>
      <c r="P4" s="26"/>
      <c r="T4" s="26"/>
      <c r="U4" s="26"/>
      <c r="Y4" s="26"/>
      <c r="Z4" s="26"/>
      <c r="AC4" s="61"/>
      <c r="AD4" s="99" t="s">
        <v>233</v>
      </c>
      <c r="AI4" s="88"/>
    </row>
    <row r="5" spans="1:35" s="3" customFormat="1" ht="26.25" customHeight="1">
      <c r="A5" s="21" t="s">
        <v>0</v>
      </c>
      <c r="B5" s="125" t="s">
        <v>201</v>
      </c>
      <c r="C5" s="128" t="s">
        <v>180</v>
      </c>
      <c r="D5" s="128" t="s">
        <v>1</v>
      </c>
      <c r="E5" s="130" t="s">
        <v>214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2"/>
      <c r="AD5" s="106" t="s">
        <v>208</v>
      </c>
      <c r="AE5" s="106" t="s">
        <v>196</v>
      </c>
      <c r="AF5" s="106" t="s">
        <v>197</v>
      </c>
      <c r="AG5" s="106" t="s">
        <v>207</v>
      </c>
      <c r="AH5" s="100"/>
      <c r="AI5" s="101"/>
    </row>
    <row r="6" spans="1:35" s="3" customFormat="1" ht="14.25" customHeight="1">
      <c r="A6" s="37"/>
      <c r="B6" s="126"/>
      <c r="C6" s="129"/>
      <c r="D6" s="129"/>
      <c r="E6" s="124" t="s">
        <v>187</v>
      </c>
      <c r="F6" s="124"/>
      <c r="G6" s="124"/>
      <c r="H6" s="124"/>
      <c r="I6" s="124"/>
      <c r="J6" s="124" t="s">
        <v>188</v>
      </c>
      <c r="K6" s="124"/>
      <c r="L6" s="124"/>
      <c r="M6" s="124"/>
      <c r="N6" s="124"/>
      <c r="O6" s="124" t="s">
        <v>189</v>
      </c>
      <c r="P6" s="124"/>
      <c r="Q6" s="124"/>
      <c r="R6" s="124"/>
      <c r="S6" s="124"/>
      <c r="T6" s="124" t="s">
        <v>190</v>
      </c>
      <c r="U6" s="124"/>
      <c r="V6" s="124"/>
      <c r="W6" s="124"/>
      <c r="X6" s="124"/>
      <c r="Y6" s="124" t="s">
        <v>191</v>
      </c>
      <c r="Z6" s="124"/>
      <c r="AA6" s="124"/>
      <c r="AB6" s="124"/>
      <c r="AC6" s="124"/>
      <c r="AD6" s="106"/>
      <c r="AE6" s="106"/>
      <c r="AF6" s="106"/>
      <c r="AG6" s="106"/>
      <c r="AH6" s="119" t="s">
        <v>198</v>
      </c>
      <c r="AI6" s="121" t="s">
        <v>210</v>
      </c>
    </row>
    <row r="7" spans="1:35" s="3" customFormat="1" ht="60" customHeight="1">
      <c r="A7" s="22"/>
      <c r="B7" s="127"/>
      <c r="C7" s="129"/>
      <c r="D7" s="129"/>
      <c r="E7" s="30" t="s">
        <v>192</v>
      </c>
      <c r="F7" s="38" t="s">
        <v>225</v>
      </c>
      <c r="G7" s="38" t="s">
        <v>226</v>
      </c>
      <c r="H7" s="38" t="s">
        <v>193</v>
      </c>
      <c r="I7" s="38" t="s">
        <v>194</v>
      </c>
      <c r="J7" s="39" t="s">
        <v>192</v>
      </c>
      <c r="K7" s="38" t="s">
        <v>225</v>
      </c>
      <c r="L7" s="38" t="s">
        <v>226</v>
      </c>
      <c r="M7" s="38" t="s">
        <v>193</v>
      </c>
      <c r="N7" s="38" t="s">
        <v>194</v>
      </c>
      <c r="O7" s="39" t="s">
        <v>192</v>
      </c>
      <c r="P7" s="38" t="s">
        <v>225</v>
      </c>
      <c r="Q7" s="38" t="s">
        <v>226</v>
      </c>
      <c r="R7" s="38" t="s">
        <v>193</v>
      </c>
      <c r="S7" s="38" t="s">
        <v>194</v>
      </c>
      <c r="T7" s="39" t="s">
        <v>192</v>
      </c>
      <c r="U7" s="38" t="s">
        <v>225</v>
      </c>
      <c r="V7" s="38" t="s">
        <v>226</v>
      </c>
      <c r="W7" s="38" t="s">
        <v>193</v>
      </c>
      <c r="X7" s="38" t="s">
        <v>194</v>
      </c>
      <c r="Y7" s="39" t="s">
        <v>192</v>
      </c>
      <c r="Z7" s="38" t="s">
        <v>225</v>
      </c>
      <c r="AA7" s="38" t="s">
        <v>226</v>
      </c>
      <c r="AB7" s="38" t="s">
        <v>193</v>
      </c>
      <c r="AC7" s="38" t="s">
        <v>194</v>
      </c>
      <c r="AD7" s="106"/>
      <c r="AE7" s="106"/>
      <c r="AF7" s="106"/>
      <c r="AG7" s="106"/>
      <c r="AH7" s="120"/>
      <c r="AI7" s="122"/>
    </row>
    <row r="8" spans="1:35" s="3" customFormat="1" ht="15.75">
      <c r="A8" s="108" t="s">
        <v>176</v>
      </c>
      <c r="B8" s="109"/>
      <c r="C8" s="109"/>
      <c r="D8" s="110"/>
      <c r="E8" s="29"/>
      <c r="F8" s="20"/>
      <c r="G8" s="20"/>
      <c r="H8" s="20"/>
      <c r="I8" s="20"/>
      <c r="J8" s="29"/>
      <c r="K8" s="20"/>
      <c r="L8" s="20"/>
      <c r="M8" s="20"/>
      <c r="N8" s="20"/>
      <c r="O8" s="29"/>
      <c r="P8" s="20"/>
      <c r="Q8" s="20"/>
      <c r="R8" s="20"/>
      <c r="S8" s="20"/>
      <c r="T8" s="29"/>
      <c r="U8" s="20"/>
      <c r="V8" s="20"/>
      <c r="W8" s="20"/>
      <c r="X8" s="20"/>
      <c r="Y8" s="29"/>
      <c r="Z8" s="20"/>
      <c r="AA8" s="20"/>
      <c r="AB8" s="20"/>
      <c r="AC8" s="20"/>
      <c r="AD8" s="20"/>
      <c r="AE8" s="62"/>
      <c r="AF8" s="62"/>
      <c r="AG8" s="62"/>
      <c r="AH8" s="62"/>
      <c r="AI8" s="62"/>
    </row>
    <row r="9" spans="1:35" ht="14.25" customHeight="1">
      <c r="A9" s="7">
        <v>1</v>
      </c>
      <c r="B9" s="70">
        <v>26</v>
      </c>
      <c r="C9" s="85" t="s">
        <v>40</v>
      </c>
      <c r="D9" s="9" t="s">
        <v>41</v>
      </c>
      <c r="E9" s="71" t="e">
        <f>SUM(#REF!+#REF!+#REF!+#REF!+#REF!+#REF!+#REF!+#REF!+#REF!+#REF!+#REF!+#REF!)</f>
        <v>#REF!</v>
      </c>
      <c r="F9" s="94"/>
      <c r="G9" s="71" t="e">
        <f>SUM(#REF!+#REF!+#REF!+#REF!+#REF!+#REF!+#REF!+#REF!+#REF!+#REF!+#REF!+#REF!)</f>
        <v>#REF!</v>
      </c>
      <c r="H9" s="71" t="e">
        <f>SUM(#REF!+#REF!+#REF!+#REF!+#REF!+#REF!+#REF!+#REF!+#REF!+#REF!+#REF!+#REF!)</f>
        <v>#REF!</v>
      </c>
      <c r="I9" s="71" t="e">
        <f>SUM(#REF!+#REF!+#REF!+#REF!+#REF!+#REF!+#REF!+#REF!+#REF!+#REF!+#REF!+#REF!)</f>
        <v>#REF!</v>
      </c>
      <c r="J9" s="71" t="e">
        <f>SUM(#REF!+#REF!+#REF!+#REF!+#REF!+#REF!+#REF!+#REF!+#REF!+#REF!+#REF!+#REF!)</f>
        <v>#REF!</v>
      </c>
      <c r="K9" s="94"/>
      <c r="L9" s="71" t="e">
        <f>SUM(#REF!+#REF!+#REF!+#REF!+#REF!+#REF!+#REF!+#REF!+#REF!+#REF!+#REF!+#REF!)</f>
        <v>#REF!</v>
      </c>
      <c r="M9" s="71" t="e">
        <f>SUM(#REF!+#REF!+#REF!+#REF!+#REF!+#REF!+#REF!+#REF!+#REF!+#REF!+#REF!+#REF!)</f>
        <v>#REF!</v>
      </c>
      <c r="N9" s="71" t="e">
        <f>SUM(#REF!+#REF!+#REF!+#REF!+#REF!+#REF!+#REF!+#REF!+#REF!+#REF!+#REF!+#REF!)</f>
        <v>#REF!</v>
      </c>
      <c r="O9" s="71" t="e">
        <f>SUM(#REF!+#REF!+#REF!+#REF!+#REF!+#REF!+#REF!+#REF!+#REF!+#REF!+#REF!+#REF!)</f>
        <v>#REF!</v>
      </c>
      <c r="P9" s="94"/>
      <c r="Q9" s="71" t="e">
        <f>SUM(#REF!+#REF!+#REF!+#REF!+#REF!+#REF!+#REF!+#REF!+#REF!+#REF!+#REF!+#REF!)</f>
        <v>#REF!</v>
      </c>
      <c r="R9" s="71" t="e">
        <f>SUM(#REF!+#REF!+#REF!+#REF!+#REF!+#REF!+#REF!+#REF!+#REF!+#REF!+#REF!+#REF!)</f>
        <v>#REF!</v>
      </c>
      <c r="S9" s="71" t="e">
        <f>SUM(#REF!+#REF!+#REF!+#REF!+#REF!+#REF!+#REF!+#REF!+#REF!+#REF!+#REF!+#REF!)</f>
        <v>#REF!</v>
      </c>
      <c r="T9" s="71" t="e">
        <f>SUM(#REF!+#REF!+#REF!+#REF!+#REF!+#REF!+#REF!+#REF!+#REF!+#REF!+#REF!+#REF!)</f>
        <v>#REF!</v>
      </c>
      <c r="U9" s="94"/>
      <c r="V9" s="71" t="e">
        <f>SUM(#REF!+#REF!+#REF!+#REF!+#REF!+#REF!+#REF!+#REF!+#REF!+#REF!+#REF!+#REF!)</f>
        <v>#REF!</v>
      </c>
      <c r="W9" s="71" t="e">
        <f>SUM(#REF!+#REF!+#REF!+#REF!+#REF!+#REF!+#REF!+#REF!+#REF!+#REF!+#REF!+#REF!)</f>
        <v>#REF!</v>
      </c>
      <c r="X9" s="71" t="e">
        <f>SUM(#REF!+#REF!+#REF!+#REF!+#REF!+#REF!+#REF!+#REF!+#REF!+#REF!+#REF!+#REF!)</f>
        <v>#REF!</v>
      </c>
      <c r="Y9" s="71" t="e">
        <f>SUM(#REF!+#REF!+#REF!+#REF!+#REF!+#REF!+#REF!+#REF!+#REF!+#REF!+#REF!+#REF!)</f>
        <v>#REF!</v>
      </c>
      <c r="Z9" s="94"/>
      <c r="AA9" s="71" t="e">
        <f>SUM(#REF!+#REF!+#REF!+#REF!+#REF!+#REF!+#REF!+#REF!+#REF!+#REF!+#REF!+#REF!)</f>
        <v>#REF!</v>
      </c>
      <c r="AB9" s="71" t="e">
        <f>SUM(#REF!+#REF!+#REF!+#REF!+#REF!+#REF!+#REF!+#REF!+#REF!+#REF!+#REF!+#REF!)</f>
        <v>#REF!</v>
      </c>
      <c r="AC9" s="71" t="e">
        <f>SUM(#REF!+#REF!+#REF!+#REF!+#REF!+#REF!+#REF!+#REF!+#REF!+#REF!+#REF!+#REF!)</f>
        <v>#REF!</v>
      </c>
      <c r="AD9" s="69">
        <v>267912.32</v>
      </c>
      <c r="AE9" s="69">
        <f>775896.8-486.95</f>
        <v>775409.8500000001</v>
      </c>
      <c r="AF9" s="69">
        <v>677736.01</v>
      </c>
      <c r="AG9" s="69">
        <f>SUM(AD9+AE9-AF9)</f>
        <v>365586.16000000015</v>
      </c>
      <c r="AH9" s="69">
        <f>SUM(AE9*97.3%)</f>
        <v>754473.78405</v>
      </c>
      <c r="AI9" s="69" t="e">
        <f>SUM(#REF!+#REF!+#REF!+#REF!+#REF!+#REF!+#REF!+#REF!+#REF!+#REF!+#REF!+#REF!)</f>
        <v>#REF!</v>
      </c>
    </row>
    <row r="10" spans="1:35" ht="15.75" customHeight="1">
      <c r="A10" s="7">
        <f aca="true" t="shared" si="0" ref="A10:A30">A9+1</f>
        <v>2</v>
      </c>
      <c r="B10" s="7">
        <v>34</v>
      </c>
      <c r="C10" s="6" t="s">
        <v>42</v>
      </c>
      <c r="D10" s="9" t="s">
        <v>43</v>
      </c>
      <c r="E10" s="40" t="e">
        <f>SUM(#REF!+#REF!+#REF!+#REF!+#REF!+#REF!+#REF!+#REF!+#REF!+#REF!+#REF!+#REF!)</f>
        <v>#REF!</v>
      </c>
      <c r="F10" s="31"/>
      <c r="G10" s="40" t="e">
        <f>SUM(#REF!+#REF!+#REF!+#REF!+#REF!+#REF!+#REF!+#REF!+#REF!+#REF!+#REF!+#REF!)</f>
        <v>#REF!</v>
      </c>
      <c r="H10" s="40" t="e">
        <f>SUM(#REF!+#REF!+#REF!+#REF!+#REF!+#REF!+#REF!+#REF!+#REF!+#REF!+#REF!+#REF!)</f>
        <v>#REF!</v>
      </c>
      <c r="I10" s="40" t="e">
        <f>SUM(#REF!+#REF!+#REF!+#REF!+#REF!+#REF!+#REF!+#REF!+#REF!+#REF!+#REF!+#REF!)</f>
        <v>#REF!</v>
      </c>
      <c r="J10" s="40" t="e">
        <f>SUM(#REF!+#REF!+#REF!+#REF!+#REF!+#REF!+#REF!+#REF!+#REF!+#REF!+#REF!+#REF!)</f>
        <v>#REF!</v>
      </c>
      <c r="K10" s="31"/>
      <c r="L10" s="40" t="e">
        <f>SUM(#REF!+#REF!+#REF!+#REF!+#REF!+#REF!+#REF!+#REF!+#REF!+#REF!+#REF!+#REF!)</f>
        <v>#REF!</v>
      </c>
      <c r="M10" s="40" t="e">
        <f>SUM(#REF!+#REF!+#REF!+#REF!+#REF!+#REF!+#REF!+#REF!+#REF!+#REF!+#REF!+#REF!)</f>
        <v>#REF!</v>
      </c>
      <c r="N10" s="40" t="e">
        <f>SUM(#REF!+#REF!+#REF!+#REF!+#REF!+#REF!+#REF!+#REF!+#REF!+#REF!+#REF!+#REF!)</f>
        <v>#REF!</v>
      </c>
      <c r="O10" s="40" t="e">
        <f>SUM(#REF!+#REF!+#REF!+#REF!+#REF!+#REF!+#REF!+#REF!+#REF!+#REF!+#REF!+#REF!)</f>
        <v>#REF!</v>
      </c>
      <c r="P10" s="31"/>
      <c r="Q10" s="40" t="e">
        <f>SUM(#REF!+#REF!+#REF!+#REF!+#REF!+#REF!+#REF!+#REF!+#REF!+#REF!+#REF!+#REF!)</f>
        <v>#REF!</v>
      </c>
      <c r="R10" s="40" t="e">
        <f>SUM(#REF!+#REF!+#REF!+#REF!+#REF!+#REF!+#REF!+#REF!+#REF!+#REF!+#REF!+#REF!)</f>
        <v>#REF!</v>
      </c>
      <c r="S10" s="40" t="e">
        <f>SUM(#REF!+#REF!+#REF!+#REF!+#REF!+#REF!+#REF!+#REF!+#REF!+#REF!+#REF!+#REF!)</f>
        <v>#REF!</v>
      </c>
      <c r="T10" s="40" t="e">
        <f>SUM(#REF!+#REF!+#REF!+#REF!+#REF!+#REF!+#REF!+#REF!+#REF!+#REF!+#REF!+#REF!)</f>
        <v>#REF!</v>
      </c>
      <c r="U10" s="31"/>
      <c r="V10" s="40" t="e">
        <f>SUM(#REF!+#REF!+#REF!+#REF!+#REF!+#REF!+#REF!+#REF!+#REF!+#REF!+#REF!+#REF!)</f>
        <v>#REF!</v>
      </c>
      <c r="W10" s="40" t="e">
        <f>SUM(#REF!+#REF!+#REF!+#REF!+#REF!+#REF!+#REF!+#REF!+#REF!+#REF!+#REF!+#REF!)</f>
        <v>#REF!</v>
      </c>
      <c r="X10" s="40" t="e">
        <f>SUM(#REF!+#REF!+#REF!+#REF!+#REF!+#REF!+#REF!+#REF!+#REF!+#REF!+#REF!+#REF!)</f>
        <v>#REF!</v>
      </c>
      <c r="Y10" s="40" t="e">
        <f>SUM(#REF!+#REF!+#REF!+#REF!+#REF!+#REF!+#REF!+#REF!+#REF!+#REF!+#REF!+#REF!)</f>
        <v>#REF!</v>
      </c>
      <c r="Z10" s="31"/>
      <c r="AA10" s="40" t="e">
        <f>SUM(#REF!+#REF!+#REF!+#REF!+#REF!+#REF!+#REF!+#REF!+#REF!+#REF!+#REF!+#REF!)</f>
        <v>#REF!</v>
      </c>
      <c r="AB10" s="40" t="e">
        <f>SUM(#REF!+#REF!+#REF!+#REF!+#REF!+#REF!+#REF!+#REF!+#REF!+#REF!+#REF!+#REF!)</f>
        <v>#REF!</v>
      </c>
      <c r="AC10" s="40" t="e">
        <f>SUM(#REF!+#REF!+#REF!+#REF!+#REF!+#REF!+#REF!+#REF!+#REF!+#REF!+#REF!+#REF!)</f>
        <v>#REF!</v>
      </c>
      <c r="AD10" s="63">
        <v>92523.32</v>
      </c>
      <c r="AE10" s="63">
        <f>293667.76-0.02</f>
        <v>293667.74</v>
      </c>
      <c r="AF10" s="63">
        <v>286134.52</v>
      </c>
      <c r="AG10" s="63">
        <f>SUM(AD10+AE10-AF10)</f>
        <v>100056.53999999998</v>
      </c>
      <c r="AH10" s="63">
        <f>SUM(AE10*97.3%)</f>
        <v>285738.71102</v>
      </c>
      <c r="AI10" s="63" t="e">
        <f>SUM(#REF!+#REF!+#REF!+#REF!+#REF!+#REF!+#REF!+#REF!+#REF!+#REF!+#REF!+#REF!)</f>
        <v>#REF!</v>
      </c>
    </row>
    <row r="11" spans="1:35" ht="14.25" customHeight="1">
      <c r="A11" s="7">
        <f t="shared" si="0"/>
        <v>3</v>
      </c>
      <c r="B11" s="77">
        <v>14</v>
      </c>
      <c r="C11" s="6" t="s">
        <v>44</v>
      </c>
      <c r="D11" s="9" t="s">
        <v>45</v>
      </c>
      <c r="E11" s="40" t="e">
        <f>SUM(#REF!+#REF!+#REF!+#REF!+#REF!+#REF!+#REF!+#REF!+#REF!+#REF!+#REF!+#REF!)</f>
        <v>#REF!</v>
      </c>
      <c r="F11" s="31"/>
      <c r="G11" s="40" t="e">
        <f>SUM(#REF!+#REF!+#REF!+#REF!+#REF!+#REF!+#REF!+#REF!+#REF!+#REF!+#REF!+#REF!)</f>
        <v>#REF!</v>
      </c>
      <c r="H11" s="40" t="e">
        <f>SUM(#REF!+#REF!+#REF!+#REF!+#REF!+#REF!+#REF!+#REF!+#REF!+#REF!+#REF!+#REF!)</f>
        <v>#REF!</v>
      </c>
      <c r="I11" s="40" t="e">
        <f>SUM(#REF!+#REF!+#REF!+#REF!+#REF!+#REF!+#REF!+#REF!+#REF!+#REF!+#REF!+#REF!)</f>
        <v>#REF!</v>
      </c>
      <c r="J11" s="40" t="e">
        <f>SUM(#REF!+#REF!+#REF!+#REF!+#REF!+#REF!+#REF!+#REF!+#REF!+#REF!+#REF!+#REF!)</f>
        <v>#REF!</v>
      </c>
      <c r="K11" s="31"/>
      <c r="L11" s="40" t="e">
        <f>SUM(#REF!+#REF!+#REF!+#REF!+#REF!+#REF!+#REF!+#REF!+#REF!+#REF!+#REF!+#REF!)</f>
        <v>#REF!</v>
      </c>
      <c r="M11" s="40" t="e">
        <f>SUM(#REF!+#REF!+#REF!+#REF!+#REF!+#REF!+#REF!+#REF!+#REF!+#REF!+#REF!+#REF!)</f>
        <v>#REF!</v>
      </c>
      <c r="N11" s="40" t="e">
        <f>SUM(#REF!+#REF!+#REF!+#REF!+#REF!+#REF!+#REF!+#REF!+#REF!+#REF!+#REF!+#REF!)</f>
        <v>#REF!</v>
      </c>
      <c r="O11" s="40" t="e">
        <f>SUM(#REF!+#REF!+#REF!+#REF!+#REF!+#REF!+#REF!+#REF!+#REF!+#REF!+#REF!+#REF!)</f>
        <v>#REF!</v>
      </c>
      <c r="P11" s="31"/>
      <c r="Q11" s="40" t="e">
        <f>SUM(#REF!+#REF!+#REF!+#REF!+#REF!+#REF!+#REF!+#REF!+#REF!+#REF!+#REF!+#REF!)</f>
        <v>#REF!</v>
      </c>
      <c r="R11" s="40" t="e">
        <f>SUM(#REF!+#REF!+#REF!+#REF!+#REF!+#REF!+#REF!+#REF!+#REF!+#REF!+#REF!+#REF!)</f>
        <v>#REF!</v>
      </c>
      <c r="S11" s="40" t="e">
        <f>SUM(#REF!+#REF!+#REF!+#REF!+#REF!+#REF!+#REF!+#REF!+#REF!+#REF!+#REF!+#REF!)</f>
        <v>#REF!</v>
      </c>
      <c r="T11" s="40" t="e">
        <f>SUM(#REF!+#REF!+#REF!+#REF!+#REF!+#REF!+#REF!+#REF!+#REF!+#REF!+#REF!+#REF!)</f>
        <v>#REF!</v>
      </c>
      <c r="U11" s="31"/>
      <c r="V11" s="40" t="e">
        <f>SUM(#REF!+#REF!+#REF!+#REF!+#REF!+#REF!+#REF!+#REF!+#REF!+#REF!+#REF!+#REF!)</f>
        <v>#REF!</v>
      </c>
      <c r="W11" s="40" t="e">
        <f>SUM(#REF!+#REF!+#REF!+#REF!+#REF!+#REF!+#REF!+#REF!+#REF!+#REF!+#REF!+#REF!)</f>
        <v>#REF!</v>
      </c>
      <c r="X11" s="40" t="e">
        <f>SUM(#REF!+#REF!+#REF!+#REF!+#REF!+#REF!+#REF!+#REF!+#REF!+#REF!+#REF!+#REF!)</f>
        <v>#REF!</v>
      </c>
      <c r="Y11" s="40" t="e">
        <f>SUM(#REF!+#REF!+#REF!+#REF!+#REF!+#REF!+#REF!+#REF!+#REF!+#REF!+#REF!+#REF!)</f>
        <v>#REF!</v>
      </c>
      <c r="Z11" s="31"/>
      <c r="AA11" s="40" t="e">
        <f>SUM(#REF!+#REF!+#REF!+#REF!+#REF!+#REF!+#REF!+#REF!+#REF!+#REF!+#REF!+#REF!)</f>
        <v>#REF!</v>
      </c>
      <c r="AB11" s="40" t="e">
        <f>SUM(#REF!+#REF!+#REF!+#REF!+#REF!+#REF!+#REF!+#REF!+#REF!+#REF!+#REF!+#REF!)</f>
        <v>#REF!</v>
      </c>
      <c r="AC11" s="40" t="e">
        <f>SUM(#REF!+#REF!+#REF!+#REF!+#REF!+#REF!+#REF!+#REF!+#REF!+#REF!+#REF!+#REF!)</f>
        <v>#REF!</v>
      </c>
      <c r="AD11" s="63">
        <v>28484.05</v>
      </c>
      <c r="AE11" s="63">
        <v>49287.24</v>
      </c>
      <c r="AF11" s="63">
        <v>46583.79</v>
      </c>
      <c r="AG11" s="63">
        <f aca="true" t="shared" si="1" ref="AG11:AG30">SUM(AD11+AE11-AF11)</f>
        <v>31187.499999999993</v>
      </c>
      <c r="AH11" s="63">
        <f aca="true" t="shared" si="2" ref="AH11:AH30">SUM(AE11*97.3%)</f>
        <v>47956.48452</v>
      </c>
      <c r="AI11" s="63" t="e">
        <f>SUM(#REF!+#REF!+#REF!+#REF!+#REF!+#REF!+#REF!+#REF!+#REF!+#REF!+#REF!+#REF!)</f>
        <v>#REF!</v>
      </c>
    </row>
    <row r="12" spans="1:35" ht="12">
      <c r="A12" s="7">
        <f t="shared" si="0"/>
        <v>4</v>
      </c>
      <c r="B12" s="7">
        <v>38</v>
      </c>
      <c r="C12" s="6" t="s">
        <v>46</v>
      </c>
      <c r="D12" s="9" t="s">
        <v>47</v>
      </c>
      <c r="E12" s="40" t="e">
        <f>SUM(#REF!+#REF!+#REF!+#REF!+#REF!+#REF!+#REF!+#REF!+#REF!+#REF!+#REF!+#REF!)</f>
        <v>#REF!</v>
      </c>
      <c r="F12" s="31"/>
      <c r="G12" s="40" t="e">
        <f>SUM(#REF!+#REF!+#REF!+#REF!+#REF!+#REF!+#REF!+#REF!+#REF!+#REF!+#REF!+#REF!)</f>
        <v>#REF!</v>
      </c>
      <c r="H12" s="40" t="e">
        <f>SUM(#REF!+#REF!+#REF!+#REF!+#REF!+#REF!+#REF!+#REF!+#REF!+#REF!+#REF!+#REF!)</f>
        <v>#REF!</v>
      </c>
      <c r="I12" s="40" t="e">
        <f>SUM(#REF!+#REF!+#REF!+#REF!+#REF!+#REF!+#REF!+#REF!+#REF!+#REF!+#REF!+#REF!)</f>
        <v>#REF!</v>
      </c>
      <c r="J12" s="40" t="e">
        <f>SUM(#REF!+#REF!+#REF!+#REF!+#REF!+#REF!+#REF!+#REF!+#REF!+#REF!+#REF!+#REF!)</f>
        <v>#REF!</v>
      </c>
      <c r="K12" s="31"/>
      <c r="L12" s="40" t="e">
        <f>SUM(#REF!+#REF!+#REF!+#REF!+#REF!+#REF!+#REF!+#REF!+#REF!+#REF!+#REF!+#REF!)</f>
        <v>#REF!</v>
      </c>
      <c r="M12" s="40" t="e">
        <f>SUM(#REF!+#REF!+#REF!+#REF!+#REF!+#REF!+#REF!+#REF!+#REF!+#REF!+#REF!+#REF!)</f>
        <v>#REF!</v>
      </c>
      <c r="N12" s="40" t="e">
        <f>SUM(#REF!+#REF!+#REF!+#REF!+#REF!+#REF!+#REF!+#REF!+#REF!+#REF!+#REF!+#REF!)</f>
        <v>#REF!</v>
      </c>
      <c r="O12" s="40" t="e">
        <f>SUM(#REF!+#REF!+#REF!+#REF!+#REF!+#REF!+#REF!+#REF!+#REF!+#REF!+#REF!+#REF!)</f>
        <v>#REF!</v>
      </c>
      <c r="P12" s="31"/>
      <c r="Q12" s="40" t="e">
        <f>SUM(#REF!+#REF!+#REF!+#REF!+#REF!+#REF!+#REF!+#REF!+#REF!+#REF!+#REF!+#REF!)</f>
        <v>#REF!</v>
      </c>
      <c r="R12" s="40" t="e">
        <f>SUM(#REF!+#REF!+#REF!+#REF!+#REF!+#REF!+#REF!+#REF!+#REF!+#REF!+#REF!+#REF!)</f>
        <v>#REF!</v>
      </c>
      <c r="S12" s="40" t="e">
        <f>SUM(#REF!+#REF!+#REF!+#REF!+#REF!+#REF!+#REF!+#REF!+#REF!+#REF!+#REF!+#REF!)</f>
        <v>#REF!</v>
      </c>
      <c r="T12" s="40" t="e">
        <f>SUM(#REF!+#REF!+#REF!+#REF!+#REF!+#REF!+#REF!+#REF!+#REF!+#REF!+#REF!+#REF!)</f>
        <v>#REF!</v>
      </c>
      <c r="U12" s="31"/>
      <c r="V12" s="40" t="e">
        <f>SUM(#REF!+#REF!+#REF!+#REF!+#REF!+#REF!+#REF!+#REF!+#REF!+#REF!+#REF!+#REF!)</f>
        <v>#REF!</v>
      </c>
      <c r="W12" s="40" t="e">
        <f>SUM(#REF!+#REF!+#REF!+#REF!+#REF!+#REF!+#REF!+#REF!+#REF!+#REF!+#REF!+#REF!)</f>
        <v>#REF!</v>
      </c>
      <c r="X12" s="40" t="e">
        <f>SUM(#REF!+#REF!+#REF!+#REF!+#REF!+#REF!+#REF!+#REF!+#REF!+#REF!+#REF!+#REF!)</f>
        <v>#REF!</v>
      </c>
      <c r="Y12" s="40" t="e">
        <f>SUM(#REF!+#REF!+#REF!+#REF!+#REF!+#REF!+#REF!+#REF!+#REF!+#REF!+#REF!+#REF!)</f>
        <v>#REF!</v>
      </c>
      <c r="Z12" s="31"/>
      <c r="AA12" s="40" t="e">
        <f>SUM(#REF!+#REF!+#REF!+#REF!+#REF!+#REF!+#REF!+#REF!+#REF!+#REF!+#REF!+#REF!)</f>
        <v>#REF!</v>
      </c>
      <c r="AB12" s="40" t="e">
        <f>SUM(#REF!+#REF!+#REF!+#REF!+#REF!+#REF!+#REF!+#REF!+#REF!+#REF!+#REF!+#REF!)</f>
        <v>#REF!</v>
      </c>
      <c r="AC12" s="40" t="e">
        <f>SUM(#REF!+#REF!+#REF!+#REF!+#REF!+#REF!+#REF!+#REF!+#REF!+#REF!+#REF!+#REF!)</f>
        <v>#REF!</v>
      </c>
      <c r="AD12" s="63">
        <v>68263.94</v>
      </c>
      <c r="AE12" s="63">
        <v>184906.74</v>
      </c>
      <c r="AF12" s="63">
        <v>178086.44</v>
      </c>
      <c r="AG12" s="63">
        <f t="shared" si="1"/>
        <v>75084.23999999999</v>
      </c>
      <c r="AH12" s="63">
        <f t="shared" si="2"/>
        <v>179914.25801999998</v>
      </c>
      <c r="AI12" s="63" t="e">
        <f>SUM(#REF!+#REF!+#REF!+#REF!+#REF!+#REF!+#REF!+#REF!+#REF!+#REF!+#REF!+#REF!)</f>
        <v>#REF!</v>
      </c>
    </row>
    <row r="13" spans="1:35" ht="12">
      <c r="A13" s="7">
        <f t="shared" si="0"/>
        <v>5</v>
      </c>
      <c r="B13" s="7">
        <v>38</v>
      </c>
      <c r="C13" s="6" t="s">
        <v>48</v>
      </c>
      <c r="D13" s="9" t="s">
        <v>49</v>
      </c>
      <c r="E13" s="40" t="e">
        <f>SUM(#REF!+#REF!+#REF!+#REF!+#REF!+#REF!+#REF!+#REF!+#REF!+#REF!+#REF!+#REF!)</f>
        <v>#REF!</v>
      </c>
      <c r="F13" s="31"/>
      <c r="G13" s="40" t="e">
        <f>SUM(#REF!+#REF!+#REF!+#REF!+#REF!+#REF!+#REF!+#REF!+#REF!+#REF!+#REF!+#REF!)</f>
        <v>#REF!</v>
      </c>
      <c r="H13" s="40" t="e">
        <f>SUM(#REF!+#REF!+#REF!+#REF!+#REF!+#REF!+#REF!+#REF!+#REF!+#REF!+#REF!+#REF!)</f>
        <v>#REF!</v>
      </c>
      <c r="I13" s="40" t="e">
        <f>SUM(#REF!+#REF!+#REF!+#REF!+#REF!+#REF!+#REF!+#REF!+#REF!+#REF!+#REF!+#REF!)</f>
        <v>#REF!</v>
      </c>
      <c r="J13" s="40" t="e">
        <f>SUM(#REF!+#REF!+#REF!+#REF!+#REF!+#REF!+#REF!+#REF!+#REF!+#REF!+#REF!+#REF!)</f>
        <v>#REF!</v>
      </c>
      <c r="K13" s="31"/>
      <c r="L13" s="40" t="e">
        <f>SUM(#REF!+#REF!+#REF!+#REF!+#REF!+#REF!+#REF!+#REF!+#REF!+#REF!+#REF!+#REF!)</f>
        <v>#REF!</v>
      </c>
      <c r="M13" s="40" t="e">
        <f>SUM(#REF!+#REF!+#REF!+#REF!+#REF!+#REF!+#REF!+#REF!+#REF!+#REF!+#REF!+#REF!)</f>
        <v>#REF!</v>
      </c>
      <c r="N13" s="40" t="e">
        <f>SUM(#REF!+#REF!+#REF!+#REF!+#REF!+#REF!+#REF!+#REF!+#REF!+#REF!+#REF!+#REF!)</f>
        <v>#REF!</v>
      </c>
      <c r="O13" s="40" t="e">
        <f>SUM(#REF!+#REF!+#REF!+#REF!+#REF!+#REF!+#REF!+#REF!+#REF!+#REF!+#REF!+#REF!)</f>
        <v>#REF!</v>
      </c>
      <c r="P13" s="31"/>
      <c r="Q13" s="40" t="e">
        <f>SUM(#REF!+#REF!+#REF!+#REF!+#REF!+#REF!+#REF!+#REF!+#REF!+#REF!+#REF!+#REF!)</f>
        <v>#REF!</v>
      </c>
      <c r="R13" s="40" t="e">
        <f>SUM(#REF!+#REF!+#REF!+#REF!+#REF!+#REF!+#REF!+#REF!+#REF!+#REF!+#REF!+#REF!)</f>
        <v>#REF!</v>
      </c>
      <c r="S13" s="40" t="e">
        <f>SUM(#REF!+#REF!+#REF!+#REF!+#REF!+#REF!+#REF!+#REF!+#REF!+#REF!+#REF!+#REF!)</f>
        <v>#REF!</v>
      </c>
      <c r="T13" s="40" t="e">
        <f>SUM(#REF!+#REF!+#REF!+#REF!+#REF!+#REF!+#REF!+#REF!+#REF!+#REF!+#REF!+#REF!)</f>
        <v>#REF!</v>
      </c>
      <c r="U13" s="31"/>
      <c r="V13" s="40" t="e">
        <f>SUM(#REF!+#REF!+#REF!+#REF!+#REF!+#REF!+#REF!+#REF!+#REF!+#REF!+#REF!+#REF!)</f>
        <v>#REF!</v>
      </c>
      <c r="W13" s="40" t="e">
        <f>SUM(#REF!+#REF!+#REF!+#REF!+#REF!+#REF!+#REF!+#REF!+#REF!+#REF!+#REF!+#REF!)</f>
        <v>#REF!</v>
      </c>
      <c r="X13" s="40" t="e">
        <f>SUM(#REF!+#REF!+#REF!+#REF!+#REF!+#REF!+#REF!+#REF!+#REF!+#REF!+#REF!+#REF!)</f>
        <v>#REF!</v>
      </c>
      <c r="Y13" s="40" t="e">
        <f>SUM(#REF!+#REF!+#REF!+#REF!+#REF!+#REF!+#REF!+#REF!+#REF!+#REF!+#REF!+#REF!)</f>
        <v>#REF!</v>
      </c>
      <c r="Z13" s="31"/>
      <c r="AA13" s="40" t="e">
        <f>SUM(#REF!+#REF!+#REF!+#REF!+#REF!+#REF!+#REF!+#REF!+#REF!+#REF!+#REF!+#REF!)</f>
        <v>#REF!</v>
      </c>
      <c r="AB13" s="40" t="e">
        <f>SUM(#REF!+#REF!+#REF!+#REF!+#REF!+#REF!+#REF!+#REF!+#REF!+#REF!+#REF!+#REF!)</f>
        <v>#REF!</v>
      </c>
      <c r="AC13" s="40" t="e">
        <f>SUM(#REF!+#REF!+#REF!+#REF!+#REF!+#REF!+#REF!+#REF!+#REF!+#REF!+#REF!+#REF!)</f>
        <v>#REF!</v>
      </c>
      <c r="AD13" s="63">
        <v>32116.37</v>
      </c>
      <c r="AE13" s="63">
        <v>114671.12</v>
      </c>
      <c r="AF13" s="63">
        <v>110201.39</v>
      </c>
      <c r="AG13" s="63">
        <f t="shared" si="1"/>
        <v>36586.09999999999</v>
      </c>
      <c r="AH13" s="63">
        <f t="shared" si="2"/>
        <v>111574.99975999999</v>
      </c>
      <c r="AI13" s="63" t="e">
        <f>SUM(#REF!+#REF!+#REF!+#REF!+#REF!+#REF!+#REF!+#REF!+#REF!+#REF!+#REF!+#REF!)</f>
        <v>#REF!</v>
      </c>
    </row>
    <row r="14" spans="1:35" ht="14.25" customHeight="1">
      <c r="A14" s="7">
        <f t="shared" si="0"/>
        <v>6</v>
      </c>
      <c r="B14" s="70">
        <v>23</v>
      </c>
      <c r="C14" s="85" t="s">
        <v>50</v>
      </c>
      <c r="D14" s="9" t="s">
        <v>51</v>
      </c>
      <c r="E14" s="71" t="e">
        <f>SUM(#REF!+#REF!+#REF!+#REF!+#REF!+#REF!+#REF!+#REF!+#REF!+#REF!+#REF!+#REF!)</f>
        <v>#REF!</v>
      </c>
      <c r="F14" s="94"/>
      <c r="G14" s="71" t="e">
        <f>SUM(#REF!+#REF!+#REF!+#REF!+#REF!+#REF!+#REF!+#REF!+#REF!+#REF!+#REF!+#REF!)</f>
        <v>#REF!</v>
      </c>
      <c r="H14" s="71" t="e">
        <f>SUM(#REF!+#REF!+#REF!+#REF!+#REF!+#REF!+#REF!+#REF!+#REF!+#REF!+#REF!+#REF!)</f>
        <v>#REF!</v>
      </c>
      <c r="I14" s="71" t="e">
        <f>SUM(#REF!+#REF!+#REF!+#REF!+#REF!+#REF!+#REF!+#REF!+#REF!+#REF!+#REF!+#REF!)</f>
        <v>#REF!</v>
      </c>
      <c r="J14" s="71" t="e">
        <f>SUM(#REF!+#REF!+#REF!+#REF!+#REF!+#REF!+#REF!+#REF!+#REF!+#REF!+#REF!+#REF!)</f>
        <v>#REF!</v>
      </c>
      <c r="K14" s="94"/>
      <c r="L14" s="71" t="e">
        <f>SUM(#REF!+#REF!+#REF!+#REF!+#REF!+#REF!+#REF!+#REF!+#REF!+#REF!+#REF!+#REF!)</f>
        <v>#REF!</v>
      </c>
      <c r="M14" s="71" t="e">
        <f>SUM(#REF!+#REF!+#REF!+#REF!+#REF!+#REF!+#REF!+#REF!+#REF!+#REF!+#REF!+#REF!)</f>
        <v>#REF!</v>
      </c>
      <c r="N14" s="71" t="e">
        <f>SUM(#REF!+#REF!+#REF!+#REF!+#REF!+#REF!+#REF!+#REF!+#REF!+#REF!+#REF!+#REF!)</f>
        <v>#REF!</v>
      </c>
      <c r="O14" s="71" t="e">
        <f>SUM(#REF!+#REF!+#REF!+#REF!+#REF!+#REF!+#REF!+#REF!+#REF!+#REF!+#REF!+#REF!)</f>
        <v>#REF!</v>
      </c>
      <c r="P14" s="94"/>
      <c r="Q14" s="71" t="e">
        <f>SUM(#REF!+#REF!+#REF!+#REF!+#REF!+#REF!+#REF!+#REF!+#REF!+#REF!+#REF!+#REF!)</f>
        <v>#REF!</v>
      </c>
      <c r="R14" s="71" t="e">
        <f>SUM(#REF!+#REF!+#REF!+#REF!+#REF!+#REF!+#REF!+#REF!+#REF!+#REF!+#REF!+#REF!)</f>
        <v>#REF!</v>
      </c>
      <c r="S14" s="71" t="e">
        <f>SUM(#REF!+#REF!+#REF!+#REF!+#REF!+#REF!+#REF!+#REF!+#REF!+#REF!+#REF!+#REF!)</f>
        <v>#REF!</v>
      </c>
      <c r="T14" s="71" t="e">
        <f>SUM(#REF!+#REF!+#REF!+#REF!+#REF!+#REF!+#REF!+#REF!+#REF!+#REF!+#REF!+#REF!)</f>
        <v>#REF!</v>
      </c>
      <c r="U14" s="94"/>
      <c r="V14" s="71" t="e">
        <f>SUM(#REF!+#REF!+#REF!+#REF!+#REF!+#REF!+#REF!+#REF!+#REF!+#REF!+#REF!+#REF!)</f>
        <v>#REF!</v>
      </c>
      <c r="W14" s="71" t="e">
        <f>SUM(#REF!+#REF!+#REF!+#REF!+#REF!+#REF!+#REF!+#REF!+#REF!+#REF!+#REF!+#REF!)</f>
        <v>#REF!</v>
      </c>
      <c r="X14" s="71" t="e">
        <f>SUM(#REF!+#REF!+#REF!+#REF!+#REF!+#REF!+#REF!+#REF!+#REF!+#REF!+#REF!+#REF!)</f>
        <v>#REF!</v>
      </c>
      <c r="Y14" s="71" t="e">
        <f>SUM(#REF!+#REF!+#REF!+#REF!+#REF!+#REF!+#REF!+#REF!+#REF!+#REF!+#REF!+#REF!)</f>
        <v>#REF!</v>
      </c>
      <c r="Z14" s="94"/>
      <c r="AA14" s="71" t="e">
        <f>SUM(#REF!+#REF!+#REF!+#REF!+#REF!+#REF!+#REF!+#REF!+#REF!+#REF!+#REF!+#REF!)</f>
        <v>#REF!</v>
      </c>
      <c r="AB14" s="71" t="e">
        <f>SUM(#REF!+#REF!+#REF!+#REF!+#REF!+#REF!+#REF!+#REF!+#REF!+#REF!+#REF!+#REF!)</f>
        <v>#REF!</v>
      </c>
      <c r="AC14" s="71" t="e">
        <f>SUM(#REF!+#REF!+#REF!+#REF!+#REF!+#REF!+#REF!+#REF!+#REF!+#REF!+#REF!+#REF!)</f>
        <v>#REF!</v>
      </c>
      <c r="AD14" s="69">
        <v>119336.82</v>
      </c>
      <c r="AE14" s="69">
        <f>396736.86-43.1</f>
        <v>396693.76</v>
      </c>
      <c r="AF14" s="69">
        <v>383349.56</v>
      </c>
      <c r="AG14" s="69">
        <f t="shared" si="1"/>
        <v>132681.02000000002</v>
      </c>
      <c r="AH14" s="69">
        <f t="shared" si="2"/>
        <v>385983.02848</v>
      </c>
      <c r="AI14" s="69" t="e">
        <f>SUM(#REF!+#REF!+#REF!+#REF!+#REF!+#REF!+#REF!+#REF!+#REF!+#REF!+#REF!+#REF!)</f>
        <v>#REF!</v>
      </c>
    </row>
    <row r="15" spans="1:35" ht="12">
      <c r="A15" s="7">
        <f t="shared" si="0"/>
        <v>7</v>
      </c>
      <c r="B15" s="7">
        <v>38</v>
      </c>
      <c r="C15" s="6" t="s">
        <v>52</v>
      </c>
      <c r="D15" s="9" t="s">
        <v>53</v>
      </c>
      <c r="E15" s="40" t="e">
        <f>SUM(#REF!+#REF!+#REF!+#REF!+#REF!+#REF!+#REF!+#REF!+#REF!+#REF!+#REF!+#REF!)</f>
        <v>#REF!</v>
      </c>
      <c r="F15" s="31"/>
      <c r="G15" s="40" t="e">
        <f>SUM(#REF!+#REF!+#REF!+#REF!+#REF!+#REF!+#REF!+#REF!+#REF!+#REF!+#REF!+#REF!)</f>
        <v>#REF!</v>
      </c>
      <c r="H15" s="40" t="e">
        <f>SUM(#REF!+#REF!+#REF!+#REF!+#REF!+#REF!+#REF!+#REF!+#REF!+#REF!+#REF!+#REF!)</f>
        <v>#REF!</v>
      </c>
      <c r="I15" s="40" t="e">
        <f>SUM(#REF!+#REF!+#REF!+#REF!+#REF!+#REF!+#REF!+#REF!+#REF!+#REF!+#REF!+#REF!)</f>
        <v>#REF!</v>
      </c>
      <c r="J15" s="40" t="e">
        <f>SUM(#REF!+#REF!+#REF!+#REF!+#REF!+#REF!+#REF!+#REF!+#REF!+#REF!+#REF!+#REF!)</f>
        <v>#REF!</v>
      </c>
      <c r="K15" s="31"/>
      <c r="L15" s="40" t="e">
        <f>SUM(#REF!+#REF!+#REF!+#REF!+#REF!+#REF!+#REF!+#REF!+#REF!+#REF!+#REF!+#REF!)</f>
        <v>#REF!</v>
      </c>
      <c r="M15" s="40" t="e">
        <f>SUM(#REF!+#REF!+#REF!+#REF!+#REF!+#REF!+#REF!+#REF!+#REF!+#REF!+#REF!+#REF!)</f>
        <v>#REF!</v>
      </c>
      <c r="N15" s="40" t="e">
        <f>SUM(#REF!+#REF!+#REF!+#REF!+#REF!+#REF!+#REF!+#REF!+#REF!+#REF!+#REF!+#REF!)</f>
        <v>#REF!</v>
      </c>
      <c r="O15" s="40" t="e">
        <f>SUM(#REF!+#REF!+#REF!+#REF!+#REF!+#REF!+#REF!+#REF!+#REF!+#REF!+#REF!+#REF!)</f>
        <v>#REF!</v>
      </c>
      <c r="P15" s="31"/>
      <c r="Q15" s="40" t="e">
        <f>SUM(#REF!+#REF!+#REF!+#REF!+#REF!+#REF!+#REF!+#REF!+#REF!+#REF!+#REF!+#REF!)</f>
        <v>#REF!</v>
      </c>
      <c r="R15" s="40" t="e">
        <f>SUM(#REF!+#REF!+#REF!+#REF!+#REF!+#REF!+#REF!+#REF!+#REF!+#REF!+#REF!+#REF!)</f>
        <v>#REF!</v>
      </c>
      <c r="S15" s="40" t="e">
        <f>SUM(#REF!+#REF!+#REF!+#REF!+#REF!+#REF!+#REF!+#REF!+#REF!+#REF!+#REF!+#REF!)</f>
        <v>#REF!</v>
      </c>
      <c r="T15" s="40" t="e">
        <f>SUM(#REF!+#REF!+#REF!+#REF!+#REF!+#REF!+#REF!+#REF!+#REF!+#REF!+#REF!+#REF!)</f>
        <v>#REF!</v>
      </c>
      <c r="U15" s="31"/>
      <c r="V15" s="40" t="e">
        <f>SUM(#REF!+#REF!+#REF!+#REF!+#REF!+#REF!+#REF!+#REF!+#REF!+#REF!+#REF!+#REF!)</f>
        <v>#REF!</v>
      </c>
      <c r="W15" s="40" t="e">
        <f>SUM(#REF!+#REF!+#REF!+#REF!+#REF!+#REF!+#REF!+#REF!+#REF!+#REF!+#REF!+#REF!)</f>
        <v>#REF!</v>
      </c>
      <c r="X15" s="40" t="e">
        <f>SUM(#REF!+#REF!+#REF!+#REF!+#REF!+#REF!+#REF!+#REF!+#REF!+#REF!+#REF!+#REF!)</f>
        <v>#REF!</v>
      </c>
      <c r="Y15" s="40" t="e">
        <f>SUM(#REF!+#REF!+#REF!+#REF!+#REF!+#REF!+#REF!+#REF!+#REF!+#REF!+#REF!+#REF!)</f>
        <v>#REF!</v>
      </c>
      <c r="Z15" s="31"/>
      <c r="AA15" s="40" t="e">
        <f>SUM(#REF!+#REF!+#REF!+#REF!+#REF!+#REF!+#REF!+#REF!+#REF!+#REF!+#REF!+#REF!)</f>
        <v>#REF!</v>
      </c>
      <c r="AB15" s="40" t="e">
        <f>SUM(#REF!+#REF!+#REF!+#REF!+#REF!+#REF!+#REF!+#REF!+#REF!+#REF!+#REF!+#REF!)</f>
        <v>#REF!</v>
      </c>
      <c r="AC15" s="40" t="e">
        <f>SUM(#REF!+#REF!+#REF!+#REF!+#REF!+#REF!+#REF!+#REF!+#REF!+#REF!+#REF!+#REF!)</f>
        <v>#REF!</v>
      </c>
      <c r="AD15" s="63">
        <v>28225.99</v>
      </c>
      <c r="AE15" s="63">
        <f>94906.8+433.53</f>
        <v>95340.33</v>
      </c>
      <c r="AF15" s="63">
        <v>92010.4</v>
      </c>
      <c r="AG15" s="63">
        <f t="shared" si="1"/>
        <v>31555.920000000013</v>
      </c>
      <c r="AH15" s="63">
        <f t="shared" si="2"/>
        <v>92766.14109</v>
      </c>
      <c r="AI15" s="63" t="e">
        <f>SUM(#REF!+#REF!+#REF!+#REF!+#REF!+#REF!+#REF!+#REF!+#REF!+#REF!+#REF!+#REF!)</f>
        <v>#REF!</v>
      </c>
    </row>
    <row r="16" spans="1:35" ht="12">
      <c r="A16" s="7">
        <f t="shared" si="0"/>
        <v>8</v>
      </c>
      <c r="B16" s="7">
        <v>38</v>
      </c>
      <c r="C16" s="6" t="s">
        <v>54</v>
      </c>
      <c r="D16" s="9" t="s">
        <v>55</v>
      </c>
      <c r="E16" s="40" t="e">
        <f>SUM(#REF!+#REF!+#REF!+#REF!+#REF!+#REF!+#REF!+#REF!+#REF!+#REF!+#REF!+#REF!)</f>
        <v>#REF!</v>
      </c>
      <c r="F16" s="31"/>
      <c r="G16" s="40" t="e">
        <f>SUM(#REF!+#REF!+#REF!+#REF!+#REF!+#REF!+#REF!+#REF!+#REF!+#REF!+#REF!+#REF!)</f>
        <v>#REF!</v>
      </c>
      <c r="H16" s="40" t="e">
        <f>SUM(#REF!+#REF!+#REF!+#REF!+#REF!+#REF!+#REF!+#REF!+#REF!+#REF!+#REF!+#REF!)</f>
        <v>#REF!</v>
      </c>
      <c r="I16" s="40" t="e">
        <f>SUM(#REF!+#REF!+#REF!+#REF!+#REF!+#REF!+#REF!+#REF!+#REF!+#REF!+#REF!+#REF!)</f>
        <v>#REF!</v>
      </c>
      <c r="J16" s="40" t="e">
        <f>SUM(#REF!+#REF!+#REF!+#REF!+#REF!+#REF!+#REF!+#REF!+#REF!+#REF!+#REF!+#REF!)</f>
        <v>#REF!</v>
      </c>
      <c r="K16" s="31"/>
      <c r="L16" s="40" t="e">
        <f>SUM(#REF!+#REF!+#REF!+#REF!+#REF!+#REF!+#REF!+#REF!+#REF!+#REF!+#REF!+#REF!)</f>
        <v>#REF!</v>
      </c>
      <c r="M16" s="40" t="e">
        <f>SUM(#REF!+#REF!+#REF!+#REF!+#REF!+#REF!+#REF!+#REF!+#REF!+#REF!+#REF!+#REF!)</f>
        <v>#REF!</v>
      </c>
      <c r="N16" s="40" t="e">
        <f>SUM(#REF!+#REF!+#REF!+#REF!+#REF!+#REF!+#REF!+#REF!+#REF!+#REF!+#REF!+#REF!)</f>
        <v>#REF!</v>
      </c>
      <c r="O16" s="40" t="e">
        <f>SUM(#REF!+#REF!+#REF!+#REF!+#REF!+#REF!+#REF!+#REF!+#REF!+#REF!+#REF!+#REF!)</f>
        <v>#REF!</v>
      </c>
      <c r="P16" s="31"/>
      <c r="Q16" s="40" t="e">
        <f>SUM(#REF!+#REF!+#REF!+#REF!+#REF!+#REF!+#REF!+#REF!+#REF!+#REF!+#REF!+#REF!)</f>
        <v>#REF!</v>
      </c>
      <c r="R16" s="40" t="e">
        <f>SUM(#REF!+#REF!+#REF!+#REF!+#REF!+#REF!+#REF!+#REF!+#REF!+#REF!+#REF!+#REF!)</f>
        <v>#REF!</v>
      </c>
      <c r="S16" s="40" t="e">
        <f>SUM(#REF!+#REF!+#REF!+#REF!+#REF!+#REF!+#REF!+#REF!+#REF!+#REF!+#REF!+#REF!)</f>
        <v>#REF!</v>
      </c>
      <c r="T16" s="40" t="e">
        <f>SUM(#REF!+#REF!+#REF!+#REF!+#REF!+#REF!+#REF!+#REF!+#REF!+#REF!+#REF!+#REF!)</f>
        <v>#REF!</v>
      </c>
      <c r="U16" s="31"/>
      <c r="V16" s="40" t="e">
        <f>SUM(#REF!+#REF!+#REF!+#REF!+#REF!+#REF!+#REF!+#REF!+#REF!+#REF!+#REF!+#REF!)</f>
        <v>#REF!</v>
      </c>
      <c r="W16" s="40" t="e">
        <f>SUM(#REF!+#REF!+#REF!+#REF!+#REF!+#REF!+#REF!+#REF!+#REF!+#REF!+#REF!+#REF!)</f>
        <v>#REF!</v>
      </c>
      <c r="X16" s="40" t="e">
        <f>SUM(#REF!+#REF!+#REF!+#REF!+#REF!+#REF!+#REF!+#REF!+#REF!+#REF!+#REF!+#REF!)</f>
        <v>#REF!</v>
      </c>
      <c r="Y16" s="40" t="e">
        <f>SUM(#REF!+#REF!+#REF!+#REF!+#REF!+#REF!+#REF!+#REF!+#REF!+#REF!+#REF!+#REF!)</f>
        <v>#REF!</v>
      </c>
      <c r="Z16" s="31"/>
      <c r="AA16" s="40" t="e">
        <f>SUM(#REF!+#REF!+#REF!+#REF!+#REF!+#REF!+#REF!+#REF!+#REF!+#REF!+#REF!+#REF!)</f>
        <v>#REF!</v>
      </c>
      <c r="AB16" s="40" t="e">
        <f>SUM(#REF!+#REF!+#REF!+#REF!+#REF!+#REF!+#REF!+#REF!+#REF!+#REF!+#REF!+#REF!)</f>
        <v>#REF!</v>
      </c>
      <c r="AC16" s="40" t="e">
        <f>SUM(#REF!+#REF!+#REF!+#REF!+#REF!+#REF!+#REF!+#REF!+#REF!+#REF!+#REF!+#REF!)</f>
        <v>#REF!</v>
      </c>
      <c r="AD16" s="63">
        <v>34187.01</v>
      </c>
      <c r="AE16" s="63">
        <f>110719.2-684.21</f>
        <v>110034.98999999999</v>
      </c>
      <c r="AF16" s="63">
        <v>108093.11</v>
      </c>
      <c r="AG16" s="63">
        <f t="shared" si="1"/>
        <v>36128.89</v>
      </c>
      <c r="AH16" s="63">
        <f t="shared" si="2"/>
        <v>107064.04526999999</v>
      </c>
      <c r="AI16" s="63" t="e">
        <f>SUM(#REF!+#REF!+#REF!+#REF!+#REF!+#REF!+#REF!+#REF!+#REF!+#REF!+#REF!+#REF!)</f>
        <v>#REF!</v>
      </c>
    </row>
    <row r="17" spans="1:35" ht="15" customHeight="1">
      <c r="A17" s="7">
        <f t="shared" si="0"/>
        <v>9</v>
      </c>
      <c r="B17" s="7">
        <v>38</v>
      </c>
      <c r="C17" s="6" t="s">
        <v>56</v>
      </c>
      <c r="D17" s="9" t="s">
        <v>57</v>
      </c>
      <c r="E17" s="40" t="e">
        <f>SUM(#REF!+#REF!+#REF!+#REF!+#REF!+#REF!+#REF!+#REF!+#REF!+#REF!+#REF!+#REF!)</f>
        <v>#REF!</v>
      </c>
      <c r="F17" s="31"/>
      <c r="G17" s="40" t="e">
        <f>SUM(#REF!+#REF!+#REF!+#REF!+#REF!+#REF!+#REF!+#REF!+#REF!+#REF!+#REF!+#REF!)</f>
        <v>#REF!</v>
      </c>
      <c r="H17" s="40" t="e">
        <f>SUM(#REF!+#REF!+#REF!+#REF!+#REF!+#REF!+#REF!+#REF!+#REF!+#REF!+#REF!+#REF!)</f>
        <v>#REF!</v>
      </c>
      <c r="I17" s="40" t="e">
        <f>SUM(#REF!+#REF!+#REF!+#REF!+#REF!+#REF!+#REF!+#REF!+#REF!+#REF!+#REF!+#REF!)</f>
        <v>#REF!</v>
      </c>
      <c r="J17" s="40" t="e">
        <f>SUM(#REF!+#REF!+#REF!+#REF!+#REF!+#REF!+#REF!+#REF!+#REF!+#REF!+#REF!+#REF!)</f>
        <v>#REF!</v>
      </c>
      <c r="K17" s="31"/>
      <c r="L17" s="40" t="e">
        <f>SUM(#REF!+#REF!+#REF!+#REF!+#REF!+#REF!+#REF!+#REF!+#REF!+#REF!+#REF!+#REF!)</f>
        <v>#REF!</v>
      </c>
      <c r="M17" s="40" t="e">
        <f>SUM(#REF!+#REF!+#REF!+#REF!+#REF!+#REF!+#REF!+#REF!+#REF!+#REF!+#REF!+#REF!)</f>
        <v>#REF!</v>
      </c>
      <c r="N17" s="40" t="e">
        <f>SUM(#REF!+#REF!+#REF!+#REF!+#REF!+#REF!+#REF!+#REF!+#REF!+#REF!+#REF!+#REF!)</f>
        <v>#REF!</v>
      </c>
      <c r="O17" s="40" t="e">
        <f>SUM(#REF!+#REF!+#REF!+#REF!+#REF!+#REF!+#REF!+#REF!+#REF!+#REF!+#REF!+#REF!)</f>
        <v>#REF!</v>
      </c>
      <c r="P17" s="31"/>
      <c r="Q17" s="40" t="e">
        <f>SUM(#REF!+#REF!+#REF!+#REF!+#REF!+#REF!+#REF!+#REF!+#REF!+#REF!+#REF!+#REF!)</f>
        <v>#REF!</v>
      </c>
      <c r="R17" s="40" t="e">
        <f>SUM(#REF!+#REF!+#REF!+#REF!+#REF!+#REF!+#REF!+#REF!+#REF!+#REF!+#REF!+#REF!)</f>
        <v>#REF!</v>
      </c>
      <c r="S17" s="40" t="e">
        <f>SUM(#REF!+#REF!+#REF!+#REF!+#REF!+#REF!+#REF!+#REF!+#REF!+#REF!+#REF!+#REF!)</f>
        <v>#REF!</v>
      </c>
      <c r="T17" s="40" t="e">
        <f>SUM(#REF!+#REF!+#REF!+#REF!+#REF!+#REF!+#REF!+#REF!+#REF!+#REF!+#REF!+#REF!)</f>
        <v>#REF!</v>
      </c>
      <c r="U17" s="31"/>
      <c r="V17" s="40" t="e">
        <f>SUM(#REF!+#REF!+#REF!+#REF!+#REF!+#REF!+#REF!+#REF!+#REF!+#REF!+#REF!+#REF!)</f>
        <v>#REF!</v>
      </c>
      <c r="W17" s="40" t="e">
        <f>SUM(#REF!+#REF!+#REF!+#REF!+#REF!+#REF!+#REF!+#REF!+#REF!+#REF!+#REF!+#REF!)</f>
        <v>#REF!</v>
      </c>
      <c r="X17" s="40" t="e">
        <f>SUM(#REF!+#REF!+#REF!+#REF!+#REF!+#REF!+#REF!+#REF!+#REF!+#REF!+#REF!+#REF!)</f>
        <v>#REF!</v>
      </c>
      <c r="Y17" s="40" t="e">
        <f>SUM(#REF!+#REF!+#REF!+#REF!+#REF!+#REF!+#REF!+#REF!+#REF!+#REF!+#REF!+#REF!)</f>
        <v>#REF!</v>
      </c>
      <c r="Z17" s="31"/>
      <c r="AA17" s="40" t="e">
        <f>SUM(#REF!+#REF!+#REF!+#REF!+#REF!+#REF!+#REF!+#REF!+#REF!+#REF!+#REF!+#REF!)</f>
        <v>#REF!</v>
      </c>
      <c r="AB17" s="40" t="e">
        <f>SUM(#REF!+#REF!+#REF!+#REF!+#REF!+#REF!+#REF!+#REF!+#REF!+#REF!+#REF!+#REF!)</f>
        <v>#REF!</v>
      </c>
      <c r="AC17" s="40" t="e">
        <f>SUM(#REF!+#REF!+#REF!+#REF!+#REF!+#REF!+#REF!+#REF!+#REF!+#REF!+#REF!+#REF!)</f>
        <v>#REF!</v>
      </c>
      <c r="AD17" s="63">
        <v>35486.28</v>
      </c>
      <c r="AE17" s="63">
        <v>91577.82</v>
      </c>
      <c r="AF17" s="63">
        <v>86538.38</v>
      </c>
      <c r="AG17" s="63">
        <f t="shared" si="1"/>
        <v>40525.72</v>
      </c>
      <c r="AH17" s="63">
        <f t="shared" si="2"/>
        <v>89105.21886000001</v>
      </c>
      <c r="AI17" s="63" t="e">
        <f>SUM(#REF!+#REF!+#REF!+#REF!+#REF!+#REF!+#REF!+#REF!+#REF!+#REF!+#REF!+#REF!)</f>
        <v>#REF!</v>
      </c>
    </row>
    <row r="18" spans="1:35" ht="13.5" customHeight="1">
      <c r="A18" s="7">
        <f t="shared" si="0"/>
        <v>10</v>
      </c>
      <c r="B18" s="7">
        <v>38</v>
      </c>
      <c r="C18" s="6" t="s">
        <v>58</v>
      </c>
      <c r="D18" s="9" t="s">
        <v>59</v>
      </c>
      <c r="E18" s="40" t="e">
        <f>SUM(#REF!+#REF!+#REF!+#REF!+#REF!+#REF!+#REF!+#REF!+#REF!+#REF!+#REF!+#REF!)</f>
        <v>#REF!</v>
      </c>
      <c r="F18" s="31"/>
      <c r="G18" s="40" t="e">
        <f>SUM(#REF!+#REF!+#REF!+#REF!+#REF!+#REF!+#REF!+#REF!+#REF!+#REF!+#REF!+#REF!)</f>
        <v>#REF!</v>
      </c>
      <c r="H18" s="40" t="e">
        <f>SUM(#REF!+#REF!+#REF!+#REF!+#REF!+#REF!+#REF!+#REF!+#REF!+#REF!+#REF!+#REF!)</f>
        <v>#REF!</v>
      </c>
      <c r="I18" s="40" t="e">
        <f>SUM(#REF!+#REF!+#REF!+#REF!+#REF!+#REF!+#REF!+#REF!+#REF!+#REF!+#REF!+#REF!)</f>
        <v>#REF!</v>
      </c>
      <c r="J18" s="40" t="e">
        <f>SUM(#REF!+#REF!+#REF!+#REF!+#REF!+#REF!+#REF!+#REF!+#REF!+#REF!+#REF!+#REF!)</f>
        <v>#REF!</v>
      </c>
      <c r="K18" s="31"/>
      <c r="L18" s="40" t="e">
        <f>SUM(#REF!+#REF!+#REF!+#REF!+#REF!+#REF!+#REF!+#REF!+#REF!+#REF!+#REF!+#REF!)</f>
        <v>#REF!</v>
      </c>
      <c r="M18" s="40" t="e">
        <f>SUM(#REF!+#REF!+#REF!+#REF!+#REF!+#REF!+#REF!+#REF!+#REF!+#REF!+#REF!+#REF!)</f>
        <v>#REF!</v>
      </c>
      <c r="N18" s="40" t="e">
        <f>SUM(#REF!+#REF!+#REF!+#REF!+#REF!+#REF!+#REF!+#REF!+#REF!+#REF!+#REF!+#REF!)</f>
        <v>#REF!</v>
      </c>
      <c r="O18" s="40" t="e">
        <f>SUM(#REF!+#REF!+#REF!+#REF!+#REF!+#REF!+#REF!+#REF!+#REF!+#REF!+#REF!+#REF!)</f>
        <v>#REF!</v>
      </c>
      <c r="P18" s="31"/>
      <c r="Q18" s="40" t="e">
        <f>SUM(#REF!+#REF!+#REF!+#REF!+#REF!+#REF!+#REF!+#REF!+#REF!+#REF!+#REF!+#REF!)</f>
        <v>#REF!</v>
      </c>
      <c r="R18" s="40" t="e">
        <f>SUM(#REF!+#REF!+#REF!+#REF!+#REF!+#REF!+#REF!+#REF!+#REF!+#REF!+#REF!+#REF!)</f>
        <v>#REF!</v>
      </c>
      <c r="S18" s="40" t="e">
        <f>SUM(#REF!+#REF!+#REF!+#REF!+#REF!+#REF!+#REF!+#REF!+#REF!+#REF!+#REF!+#REF!)</f>
        <v>#REF!</v>
      </c>
      <c r="T18" s="40" t="e">
        <f>SUM(#REF!+#REF!+#REF!+#REF!+#REF!+#REF!+#REF!+#REF!+#REF!+#REF!+#REF!+#REF!)</f>
        <v>#REF!</v>
      </c>
      <c r="U18" s="31"/>
      <c r="V18" s="40" t="e">
        <f>SUM(#REF!+#REF!+#REF!+#REF!+#REF!+#REF!+#REF!+#REF!+#REF!+#REF!+#REF!+#REF!)</f>
        <v>#REF!</v>
      </c>
      <c r="W18" s="40" t="e">
        <f>SUM(#REF!+#REF!+#REF!+#REF!+#REF!+#REF!+#REF!+#REF!+#REF!+#REF!+#REF!+#REF!)</f>
        <v>#REF!</v>
      </c>
      <c r="X18" s="40" t="e">
        <f>SUM(#REF!+#REF!+#REF!+#REF!+#REF!+#REF!+#REF!+#REF!+#REF!+#REF!+#REF!+#REF!)</f>
        <v>#REF!</v>
      </c>
      <c r="Y18" s="40" t="e">
        <f>SUM(#REF!+#REF!+#REF!+#REF!+#REF!+#REF!+#REF!+#REF!+#REF!+#REF!+#REF!+#REF!)</f>
        <v>#REF!</v>
      </c>
      <c r="Z18" s="31"/>
      <c r="AA18" s="40" t="e">
        <f>SUM(#REF!+#REF!+#REF!+#REF!+#REF!+#REF!+#REF!+#REF!+#REF!+#REF!+#REF!+#REF!)</f>
        <v>#REF!</v>
      </c>
      <c r="AB18" s="40" t="e">
        <f>SUM(#REF!+#REF!+#REF!+#REF!+#REF!+#REF!+#REF!+#REF!+#REF!+#REF!+#REF!+#REF!)</f>
        <v>#REF!</v>
      </c>
      <c r="AC18" s="40" t="e">
        <f>SUM(#REF!+#REF!+#REF!+#REF!+#REF!+#REF!+#REF!+#REF!+#REF!+#REF!+#REF!+#REF!)</f>
        <v>#REF!</v>
      </c>
      <c r="AD18" s="63">
        <v>19874.82</v>
      </c>
      <c r="AE18" s="63">
        <v>50364</v>
      </c>
      <c r="AF18" s="63">
        <v>49128.07</v>
      </c>
      <c r="AG18" s="63">
        <f t="shared" si="1"/>
        <v>21110.750000000007</v>
      </c>
      <c r="AH18" s="63">
        <f t="shared" si="2"/>
        <v>49004.172</v>
      </c>
      <c r="AI18" s="63" t="e">
        <f>SUM(#REF!+#REF!+#REF!+#REF!+#REF!+#REF!+#REF!+#REF!+#REF!+#REF!+#REF!+#REF!)</f>
        <v>#REF!</v>
      </c>
    </row>
    <row r="19" spans="1:35" ht="15.75" customHeight="1">
      <c r="A19" s="7">
        <f t="shared" si="0"/>
        <v>11</v>
      </c>
      <c r="B19" s="7">
        <v>38</v>
      </c>
      <c r="C19" s="6" t="s">
        <v>60</v>
      </c>
      <c r="D19" s="9" t="s">
        <v>61</v>
      </c>
      <c r="E19" s="40" t="e">
        <f>SUM(#REF!+#REF!+#REF!+#REF!+#REF!+#REF!+#REF!+#REF!+#REF!+#REF!+#REF!+#REF!)</f>
        <v>#REF!</v>
      </c>
      <c r="F19" s="31"/>
      <c r="G19" s="40" t="e">
        <f>SUM(#REF!+#REF!+#REF!+#REF!+#REF!+#REF!+#REF!+#REF!+#REF!+#REF!+#REF!+#REF!)</f>
        <v>#REF!</v>
      </c>
      <c r="H19" s="40" t="e">
        <f>SUM(#REF!+#REF!+#REF!+#REF!+#REF!+#REF!+#REF!+#REF!+#REF!+#REF!+#REF!+#REF!)</f>
        <v>#REF!</v>
      </c>
      <c r="I19" s="40" t="e">
        <f>SUM(#REF!+#REF!+#REF!+#REF!+#REF!+#REF!+#REF!+#REF!+#REF!+#REF!+#REF!+#REF!)</f>
        <v>#REF!</v>
      </c>
      <c r="J19" s="40" t="e">
        <f>SUM(#REF!+#REF!+#REF!+#REF!+#REF!+#REF!+#REF!+#REF!+#REF!+#REF!+#REF!+#REF!)</f>
        <v>#REF!</v>
      </c>
      <c r="K19" s="31"/>
      <c r="L19" s="40" t="e">
        <f>SUM(#REF!+#REF!+#REF!+#REF!+#REF!+#REF!+#REF!+#REF!+#REF!+#REF!+#REF!+#REF!)</f>
        <v>#REF!</v>
      </c>
      <c r="M19" s="40" t="e">
        <f>SUM(#REF!+#REF!+#REF!+#REF!+#REF!+#REF!+#REF!+#REF!+#REF!+#REF!+#REF!+#REF!)</f>
        <v>#REF!</v>
      </c>
      <c r="N19" s="40" t="e">
        <f>SUM(#REF!+#REF!+#REF!+#REF!+#REF!+#REF!+#REF!+#REF!+#REF!+#REF!+#REF!+#REF!)</f>
        <v>#REF!</v>
      </c>
      <c r="O19" s="40" t="e">
        <f>SUM(#REF!+#REF!+#REF!+#REF!+#REF!+#REF!+#REF!+#REF!+#REF!+#REF!+#REF!+#REF!)</f>
        <v>#REF!</v>
      </c>
      <c r="P19" s="31"/>
      <c r="Q19" s="40" t="e">
        <f>SUM(#REF!+#REF!+#REF!+#REF!+#REF!+#REF!+#REF!+#REF!+#REF!+#REF!+#REF!+#REF!)</f>
        <v>#REF!</v>
      </c>
      <c r="R19" s="40" t="e">
        <f>SUM(#REF!+#REF!+#REF!+#REF!+#REF!+#REF!+#REF!+#REF!+#REF!+#REF!+#REF!+#REF!)</f>
        <v>#REF!</v>
      </c>
      <c r="S19" s="40" t="e">
        <f>SUM(#REF!+#REF!+#REF!+#REF!+#REF!+#REF!+#REF!+#REF!+#REF!+#REF!+#REF!+#REF!)</f>
        <v>#REF!</v>
      </c>
      <c r="T19" s="40" t="e">
        <f>SUM(#REF!+#REF!+#REF!+#REF!+#REF!+#REF!+#REF!+#REF!+#REF!+#REF!+#REF!+#REF!)</f>
        <v>#REF!</v>
      </c>
      <c r="U19" s="31"/>
      <c r="V19" s="40" t="e">
        <f>SUM(#REF!+#REF!+#REF!+#REF!+#REF!+#REF!+#REF!+#REF!+#REF!+#REF!+#REF!+#REF!)</f>
        <v>#REF!</v>
      </c>
      <c r="W19" s="40" t="e">
        <f>SUM(#REF!+#REF!+#REF!+#REF!+#REF!+#REF!+#REF!+#REF!+#REF!+#REF!+#REF!+#REF!)</f>
        <v>#REF!</v>
      </c>
      <c r="X19" s="40" t="e">
        <f>SUM(#REF!+#REF!+#REF!+#REF!+#REF!+#REF!+#REF!+#REF!+#REF!+#REF!+#REF!+#REF!)</f>
        <v>#REF!</v>
      </c>
      <c r="Y19" s="40" t="e">
        <f>SUM(#REF!+#REF!+#REF!+#REF!+#REF!+#REF!+#REF!+#REF!+#REF!+#REF!+#REF!+#REF!)</f>
        <v>#REF!</v>
      </c>
      <c r="Z19" s="31"/>
      <c r="AA19" s="40" t="e">
        <f>SUM(#REF!+#REF!+#REF!+#REF!+#REF!+#REF!+#REF!+#REF!+#REF!+#REF!+#REF!+#REF!)</f>
        <v>#REF!</v>
      </c>
      <c r="AB19" s="40" t="e">
        <f>SUM(#REF!+#REF!+#REF!+#REF!+#REF!+#REF!+#REF!+#REF!+#REF!+#REF!+#REF!+#REF!)</f>
        <v>#REF!</v>
      </c>
      <c r="AC19" s="40" t="e">
        <f>SUM(#REF!+#REF!+#REF!+#REF!+#REF!+#REF!+#REF!+#REF!+#REF!+#REF!+#REF!+#REF!)</f>
        <v>#REF!</v>
      </c>
      <c r="AD19" s="63">
        <v>57891.9</v>
      </c>
      <c r="AE19" s="63">
        <f>185709.9-1102.16</f>
        <v>184607.74</v>
      </c>
      <c r="AF19" s="63">
        <v>177802.74</v>
      </c>
      <c r="AG19" s="63">
        <f t="shared" si="1"/>
        <v>64696.899999999994</v>
      </c>
      <c r="AH19" s="63">
        <f t="shared" si="2"/>
        <v>179623.33101999998</v>
      </c>
      <c r="AI19" s="63" t="e">
        <f>SUM(#REF!+#REF!+#REF!+#REF!+#REF!+#REF!+#REF!+#REF!+#REF!+#REF!+#REF!+#REF!)</f>
        <v>#REF!</v>
      </c>
    </row>
    <row r="20" spans="1:35" ht="16.5" customHeight="1">
      <c r="A20" s="7">
        <f t="shared" si="0"/>
        <v>12</v>
      </c>
      <c r="B20" s="70">
        <v>9</v>
      </c>
      <c r="C20" s="85" t="s">
        <v>62</v>
      </c>
      <c r="D20" s="10" t="s">
        <v>63</v>
      </c>
      <c r="E20" s="71" t="e">
        <f>SUM(#REF!+#REF!+#REF!+#REF!+#REF!+#REF!+#REF!+#REF!+#REF!+#REF!+#REF!+#REF!)</f>
        <v>#REF!</v>
      </c>
      <c r="F20" s="94"/>
      <c r="G20" s="71" t="e">
        <f>SUM(#REF!+#REF!+#REF!+#REF!+#REF!+#REF!+#REF!+#REF!+#REF!+#REF!+#REF!+#REF!)</f>
        <v>#REF!</v>
      </c>
      <c r="H20" s="71" t="e">
        <f>SUM(#REF!+#REF!+#REF!+#REF!+#REF!+#REF!+#REF!+#REF!+#REF!+#REF!+#REF!+#REF!)</f>
        <v>#REF!</v>
      </c>
      <c r="I20" s="71" t="e">
        <f>SUM(#REF!+#REF!+#REF!+#REF!+#REF!+#REF!+#REF!+#REF!+#REF!+#REF!+#REF!+#REF!)</f>
        <v>#REF!</v>
      </c>
      <c r="J20" s="71" t="e">
        <f>SUM(#REF!+#REF!+#REF!+#REF!+#REF!+#REF!+#REF!+#REF!+#REF!+#REF!+#REF!+#REF!)</f>
        <v>#REF!</v>
      </c>
      <c r="K20" s="94"/>
      <c r="L20" s="71" t="e">
        <f>SUM(#REF!+#REF!+#REF!+#REF!+#REF!+#REF!+#REF!+#REF!+#REF!+#REF!+#REF!+#REF!)</f>
        <v>#REF!</v>
      </c>
      <c r="M20" s="71" t="e">
        <f>SUM(#REF!+#REF!+#REF!+#REF!+#REF!+#REF!+#REF!+#REF!+#REF!+#REF!+#REF!+#REF!)</f>
        <v>#REF!</v>
      </c>
      <c r="N20" s="71" t="e">
        <f>SUM(#REF!+#REF!+#REF!+#REF!+#REF!+#REF!+#REF!+#REF!+#REF!+#REF!+#REF!+#REF!)</f>
        <v>#REF!</v>
      </c>
      <c r="O20" s="71" t="e">
        <f>SUM(#REF!+#REF!+#REF!+#REF!+#REF!+#REF!+#REF!+#REF!+#REF!+#REF!+#REF!+#REF!)</f>
        <v>#REF!</v>
      </c>
      <c r="P20" s="94"/>
      <c r="Q20" s="71" t="e">
        <f>SUM(#REF!+#REF!+#REF!+#REF!+#REF!+#REF!+#REF!+#REF!+#REF!+#REF!+#REF!+#REF!)</f>
        <v>#REF!</v>
      </c>
      <c r="R20" s="71" t="e">
        <f>SUM(#REF!+#REF!+#REF!+#REF!+#REF!+#REF!+#REF!+#REF!+#REF!+#REF!+#REF!+#REF!)</f>
        <v>#REF!</v>
      </c>
      <c r="S20" s="71" t="e">
        <f>SUM(#REF!+#REF!+#REF!+#REF!+#REF!+#REF!+#REF!+#REF!+#REF!+#REF!+#REF!+#REF!)</f>
        <v>#REF!</v>
      </c>
      <c r="T20" s="71" t="e">
        <f>SUM(#REF!+#REF!+#REF!+#REF!+#REF!+#REF!+#REF!+#REF!+#REF!+#REF!+#REF!+#REF!)</f>
        <v>#REF!</v>
      </c>
      <c r="U20" s="94"/>
      <c r="V20" s="71" t="e">
        <f>SUM(#REF!+#REF!+#REF!+#REF!+#REF!+#REF!+#REF!+#REF!+#REF!+#REF!+#REF!+#REF!)</f>
        <v>#REF!</v>
      </c>
      <c r="W20" s="71" t="e">
        <f>SUM(#REF!+#REF!+#REF!+#REF!+#REF!+#REF!+#REF!+#REF!+#REF!+#REF!+#REF!+#REF!)</f>
        <v>#REF!</v>
      </c>
      <c r="X20" s="71" t="e">
        <f>SUM(#REF!+#REF!+#REF!+#REF!+#REF!+#REF!+#REF!+#REF!+#REF!+#REF!+#REF!+#REF!)</f>
        <v>#REF!</v>
      </c>
      <c r="Y20" s="71" t="e">
        <f>SUM(#REF!+#REF!+#REF!+#REF!+#REF!+#REF!+#REF!+#REF!+#REF!+#REF!+#REF!+#REF!)</f>
        <v>#REF!</v>
      </c>
      <c r="Z20" s="94"/>
      <c r="AA20" s="71" t="e">
        <f>SUM(#REF!+#REF!+#REF!+#REF!+#REF!+#REF!+#REF!+#REF!+#REF!+#REF!+#REF!+#REF!)</f>
        <v>#REF!</v>
      </c>
      <c r="AB20" s="71" t="e">
        <f>SUM(#REF!+#REF!+#REF!+#REF!+#REF!+#REF!+#REF!+#REF!+#REF!+#REF!+#REF!+#REF!)</f>
        <v>#REF!</v>
      </c>
      <c r="AC20" s="71" t="e">
        <f>SUM(#REF!+#REF!+#REF!+#REF!+#REF!+#REF!+#REF!+#REF!+#REF!+#REF!+#REF!+#REF!)</f>
        <v>#REF!</v>
      </c>
      <c r="AD20" s="69">
        <v>99875.88</v>
      </c>
      <c r="AE20" s="69">
        <f>334077.14-1140.37</f>
        <v>332936.77</v>
      </c>
      <c r="AF20" s="69">
        <v>326795.63</v>
      </c>
      <c r="AG20" s="69">
        <f t="shared" si="1"/>
        <v>106017.02000000002</v>
      </c>
      <c r="AH20" s="69">
        <f t="shared" si="2"/>
        <v>323947.47721</v>
      </c>
      <c r="AI20" s="69" t="e">
        <f>SUM(#REF!+#REF!+#REF!+#REF!+#REF!+#REF!+#REF!+#REF!+#REF!+#REF!+#REF!+#REF!)</f>
        <v>#REF!</v>
      </c>
    </row>
    <row r="21" spans="1:35" ht="14.25" customHeight="1">
      <c r="A21" s="7">
        <f t="shared" si="0"/>
        <v>13</v>
      </c>
      <c r="B21" s="7">
        <v>38</v>
      </c>
      <c r="C21" s="6" t="s">
        <v>64</v>
      </c>
      <c r="D21" s="9" t="s">
        <v>65</v>
      </c>
      <c r="E21" s="40" t="e">
        <f>SUM(#REF!+#REF!+#REF!+#REF!+#REF!+#REF!+#REF!+#REF!+#REF!+#REF!+#REF!+#REF!)</f>
        <v>#REF!</v>
      </c>
      <c r="F21" s="31"/>
      <c r="G21" s="40" t="e">
        <f>SUM(#REF!+#REF!+#REF!+#REF!+#REF!+#REF!+#REF!+#REF!+#REF!+#REF!+#REF!+#REF!)</f>
        <v>#REF!</v>
      </c>
      <c r="H21" s="40" t="e">
        <f>SUM(#REF!+#REF!+#REF!+#REF!+#REF!+#REF!+#REF!+#REF!+#REF!+#REF!+#REF!+#REF!)</f>
        <v>#REF!</v>
      </c>
      <c r="I21" s="40" t="e">
        <f>SUM(#REF!+#REF!+#REF!+#REF!+#REF!+#REF!+#REF!+#REF!+#REF!+#REF!+#REF!+#REF!)</f>
        <v>#REF!</v>
      </c>
      <c r="J21" s="40" t="e">
        <f>SUM(#REF!+#REF!+#REF!+#REF!+#REF!+#REF!+#REF!+#REF!+#REF!+#REF!+#REF!+#REF!)</f>
        <v>#REF!</v>
      </c>
      <c r="K21" s="31"/>
      <c r="L21" s="40" t="e">
        <f>SUM(#REF!+#REF!+#REF!+#REF!+#REF!+#REF!+#REF!+#REF!+#REF!+#REF!+#REF!+#REF!)</f>
        <v>#REF!</v>
      </c>
      <c r="M21" s="40" t="e">
        <f>SUM(#REF!+#REF!+#REF!+#REF!+#REF!+#REF!+#REF!+#REF!+#REF!+#REF!+#REF!+#REF!)</f>
        <v>#REF!</v>
      </c>
      <c r="N21" s="40" t="e">
        <f>SUM(#REF!+#REF!+#REF!+#REF!+#REF!+#REF!+#REF!+#REF!+#REF!+#REF!+#REF!+#REF!)</f>
        <v>#REF!</v>
      </c>
      <c r="O21" s="40" t="e">
        <f>SUM(#REF!+#REF!+#REF!+#REF!+#REF!+#REF!+#REF!+#REF!+#REF!+#REF!+#REF!+#REF!)</f>
        <v>#REF!</v>
      </c>
      <c r="P21" s="31"/>
      <c r="Q21" s="40" t="e">
        <f>SUM(#REF!+#REF!+#REF!+#REF!+#REF!+#REF!+#REF!+#REF!+#REF!+#REF!+#REF!+#REF!)</f>
        <v>#REF!</v>
      </c>
      <c r="R21" s="40" t="e">
        <f>SUM(#REF!+#REF!+#REF!+#REF!+#REF!+#REF!+#REF!+#REF!+#REF!+#REF!+#REF!+#REF!)</f>
        <v>#REF!</v>
      </c>
      <c r="S21" s="40" t="e">
        <f>SUM(#REF!+#REF!+#REF!+#REF!+#REF!+#REF!+#REF!+#REF!+#REF!+#REF!+#REF!+#REF!)</f>
        <v>#REF!</v>
      </c>
      <c r="T21" s="40" t="e">
        <f>SUM(#REF!+#REF!+#REF!+#REF!+#REF!+#REF!+#REF!+#REF!+#REF!+#REF!+#REF!+#REF!)</f>
        <v>#REF!</v>
      </c>
      <c r="U21" s="31"/>
      <c r="V21" s="40" t="e">
        <f>SUM(#REF!+#REF!+#REF!+#REF!+#REF!+#REF!+#REF!+#REF!+#REF!+#REF!+#REF!+#REF!)</f>
        <v>#REF!</v>
      </c>
      <c r="W21" s="40" t="e">
        <f>SUM(#REF!+#REF!+#REF!+#REF!+#REF!+#REF!+#REF!+#REF!+#REF!+#REF!+#REF!+#REF!)</f>
        <v>#REF!</v>
      </c>
      <c r="X21" s="40" t="e">
        <f>SUM(#REF!+#REF!+#REF!+#REF!+#REF!+#REF!+#REF!+#REF!+#REF!+#REF!+#REF!+#REF!)</f>
        <v>#REF!</v>
      </c>
      <c r="Y21" s="40" t="e">
        <f>SUM(#REF!+#REF!+#REF!+#REF!+#REF!+#REF!+#REF!+#REF!+#REF!+#REF!+#REF!+#REF!)</f>
        <v>#REF!</v>
      </c>
      <c r="Z21" s="31"/>
      <c r="AA21" s="40" t="e">
        <f>SUM(#REF!+#REF!+#REF!+#REF!+#REF!+#REF!+#REF!+#REF!+#REF!+#REF!+#REF!+#REF!)</f>
        <v>#REF!</v>
      </c>
      <c r="AB21" s="40" t="e">
        <f>SUM(#REF!+#REF!+#REF!+#REF!+#REF!+#REF!+#REF!+#REF!+#REF!+#REF!+#REF!+#REF!)</f>
        <v>#REF!</v>
      </c>
      <c r="AC21" s="40" t="e">
        <f>SUM(#REF!+#REF!+#REF!+#REF!+#REF!+#REF!+#REF!+#REF!+#REF!+#REF!+#REF!+#REF!)</f>
        <v>#REF!</v>
      </c>
      <c r="AD21" s="63">
        <v>51381.52</v>
      </c>
      <c r="AE21" s="63">
        <f>109704.54+15.01</f>
        <v>109719.54999999999</v>
      </c>
      <c r="AF21" s="63">
        <v>102617.38</v>
      </c>
      <c r="AG21" s="63">
        <f t="shared" si="1"/>
        <v>58483.68999999997</v>
      </c>
      <c r="AH21" s="63">
        <f t="shared" si="2"/>
        <v>106757.12214999998</v>
      </c>
      <c r="AI21" s="63" t="e">
        <f>SUM(#REF!+#REF!+#REF!+#REF!+#REF!+#REF!+#REF!+#REF!+#REF!+#REF!+#REF!+#REF!)</f>
        <v>#REF!</v>
      </c>
    </row>
    <row r="22" spans="1:35" ht="14.25" customHeight="1">
      <c r="A22" s="7">
        <f t="shared" si="0"/>
        <v>14</v>
      </c>
      <c r="B22" s="7">
        <v>38</v>
      </c>
      <c r="C22" s="6" t="s">
        <v>66</v>
      </c>
      <c r="D22" s="9" t="s">
        <v>67</v>
      </c>
      <c r="E22" s="40" t="e">
        <f>SUM(#REF!+#REF!+#REF!+#REF!+#REF!+#REF!+#REF!+#REF!+#REF!+#REF!+#REF!+#REF!)</f>
        <v>#REF!</v>
      </c>
      <c r="F22" s="31"/>
      <c r="G22" s="40" t="e">
        <f>SUM(#REF!+#REF!+#REF!+#REF!+#REF!+#REF!+#REF!+#REF!+#REF!+#REF!+#REF!+#REF!)</f>
        <v>#REF!</v>
      </c>
      <c r="H22" s="40" t="e">
        <f>SUM(#REF!+#REF!+#REF!+#REF!+#REF!+#REF!+#REF!+#REF!+#REF!+#REF!+#REF!+#REF!)</f>
        <v>#REF!</v>
      </c>
      <c r="I22" s="40" t="e">
        <f>SUM(#REF!+#REF!+#REF!+#REF!+#REF!+#REF!+#REF!+#REF!+#REF!+#REF!+#REF!+#REF!)</f>
        <v>#REF!</v>
      </c>
      <c r="J22" s="40" t="e">
        <f>SUM(#REF!+#REF!+#REF!+#REF!+#REF!+#REF!+#REF!+#REF!+#REF!+#REF!+#REF!+#REF!)</f>
        <v>#REF!</v>
      </c>
      <c r="K22" s="31"/>
      <c r="L22" s="40" t="e">
        <f>SUM(#REF!+#REF!+#REF!+#REF!+#REF!+#REF!+#REF!+#REF!+#REF!+#REF!+#REF!+#REF!)</f>
        <v>#REF!</v>
      </c>
      <c r="M22" s="40" t="e">
        <f>SUM(#REF!+#REF!+#REF!+#REF!+#REF!+#REF!+#REF!+#REF!+#REF!+#REF!+#REF!+#REF!)</f>
        <v>#REF!</v>
      </c>
      <c r="N22" s="40" t="e">
        <f>SUM(#REF!+#REF!+#REF!+#REF!+#REF!+#REF!+#REF!+#REF!+#REF!+#REF!+#REF!+#REF!)</f>
        <v>#REF!</v>
      </c>
      <c r="O22" s="40" t="e">
        <f>SUM(#REF!+#REF!+#REF!+#REF!+#REF!+#REF!+#REF!+#REF!+#REF!+#REF!+#REF!+#REF!)</f>
        <v>#REF!</v>
      </c>
      <c r="P22" s="31"/>
      <c r="Q22" s="40" t="e">
        <f>SUM(#REF!+#REF!+#REF!+#REF!+#REF!+#REF!+#REF!+#REF!+#REF!+#REF!+#REF!+#REF!)</f>
        <v>#REF!</v>
      </c>
      <c r="R22" s="40" t="e">
        <f>SUM(#REF!+#REF!+#REF!+#REF!+#REF!+#REF!+#REF!+#REF!+#REF!+#REF!+#REF!+#REF!)</f>
        <v>#REF!</v>
      </c>
      <c r="S22" s="40" t="e">
        <f>SUM(#REF!+#REF!+#REF!+#REF!+#REF!+#REF!+#REF!+#REF!+#REF!+#REF!+#REF!+#REF!)</f>
        <v>#REF!</v>
      </c>
      <c r="T22" s="40" t="e">
        <f>SUM(#REF!+#REF!+#REF!+#REF!+#REF!+#REF!+#REF!+#REF!+#REF!+#REF!+#REF!+#REF!)</f>
        <v>#REF!</v>
      </c>
      <c r="U22" s="31"/>
      <c r="V22" s="40" t="e">
        <f>SUM(#REF!+#REF!+#REF!+#REF!+#REF!+#REF!+#REF!+#REF!+#REF!+#REF!+#REF!+#REF!)</f>
        <v>#REF!</v>
      </c>
      <c r="W22" s="40" t="e">
        <f>SUM(#REF!+#REF!+#REF!+#REF!+#REF!+#REF!+#REF!+#REF!+#REF!+#REF!+#REF!+#REF!)</f>
        <v>#REF!</v>
      </c>
      <c r="X22" s="40" t="e">
        <f>SUM(#REF!+#REF!+#REF!+#REF!+#REF!+#REF!+#REF!+#REF!+#REF!+#REF!+#REF!+#REF!)</f>
        <v>#REF!</v>
      </c>
      <c r="Y22" s="40" t="e">
        <f>SUM(#REF!+#REF!+#REF!+#REF!+#REF!+#REF!+#REF!+#REF!+#REF!+#REF!+#REF!+#REF!)</f>
        <v>#REF!</v>
      </c>
      <c r="Z22" s="31"/>
      <c r="AA22" s="40" t="e">
        <f>SUM(#REF!+#REF!+#REF!+#REF!+#REF!+#REF!+#REF!+#REF!+#REF!+#REF!+#REF!+#REF!)</f>
        <v>#REF!</v>
      </c>
      <c r="AB22" s="40" t="e">
        <f>SUM(#REF!+#REF!+#REF!+#REF!+#REF!+#REF!+#REF!+#REF!+#REF!+#REF!+#REF!+#REF!)</f>
        <v>#REF!</v>
      </c>
      <c r="AC22" s="40" t="e">
        <f>SUM(#REF!+#REF!+#REF!+#REF!+#REF!+#REF!+#REF!+#REF!+#REF!+#REF!+#REF!+#REF!)</f>
        <v>#REF!</v>
      </c>
      <c r="AD22" s="63">
        <v>27072.81</v>
      </c>
      <c r="AE22" s="63">
        <f>113529.36+628.79</f>
        <v>114158.15</v>
      </c>
      <c r="AF22" s="63">
        <v>108883.9</v>
      </c>
      <c r="AG22" s="63">
        <f t="shared" si="1"/>
        <v>32347.059999999998</v>
      </c>
      <c r="AH22" s="63">
        <f t="shared" si="2"/>
        <v>111075.87994999999</v>
      </c>
      <c r="AI22" s="63" t="e">
        <f>SUM(#REF!+#REF!+#REF!+#REF!+#REF!+#REF!+#REF!+#REF!+#REF!+#REF!+#REF!+#REF!)</f>
        <v>#REF!</v>
      </c>
    </row>
    <row r="23" spans="1:35" ht="14.25" customHeight="1">
      <c r="A23" s="7">
        <f t="shared" si="0"/>
        <v>15</v>
      </c>
      <c r="B23" s="7">
        <v>30</v>
      </c>
      <c r="C23" s="6" t="s">
        <v>68</v>
      </c>
      <c r="D23" s="9" t="s">
        <v>69</v>
      </c>
      <c r="E23" s="40" t="e">
        <f>SUM(#REF!+#REF!+#REF!+#REF!+#REF!+#REF!+#REF!+#REF!+#REF!+#REF!+#REF!+#REF!)</f>
        <v>#REF!</v>
      </c>
      <c r="F23" s="31"/>
      <c r="G23" s="40" t="e">
        <f>SUM(#REF!+#REF!+#REF!+#REF!+#REF!+#REF!+#REF!+#REF!+#REF!+#REF!+#REF!+#REF!)</f>
        <v>#REF!</v>
      </c>
      <c r="H23" s="40" t="e">
        <f>SUM(#REF!+#REF!+#REF!+#REF!+#REF!+#REF!+#REF!+#REF!+#REF!+#REF!+#REF!+#REF!)</f>
        <v>#REF!</v>
      </c>
      <c r="I23" s="40" t="e">
        <f>SUM(#REF!+#REF!+#REF!+#REF!+#REF!+#REF!+#REF!+#REF!+#REF!+#REF!+#REF!+#REF!)</f>
        <v>#REF!</v>
      </c>
      <c r="J23" s="40" t="e">
        <f>SUM(#REF!+#REF!+#REF!+#REF!+#REF!+#REF!+#REF!+#REF!+#REF!+#REF!+#REF!+#REF!)</f>
        <v>#REF!</v>
      </c>
      <c r="K23" s="31"/>
      <c r="L23" s="40" t="e">
        <f>SUM(#REF!+#REF!+#REF!+#REF!+#REF!+#REF!+#REF!+#REF!+#REF!+#REF!+#REF!+#REF!)</f>
        <v>#REF!</v>
      </c>
      <c r="M23" s="40" t="e">
        <f>SUM(#REF!+#REF!+#REF!+#REF!+#REF!+#REF!+#REF!+#REF!+#REF!+#REF!+#REF!+#REF!)</f>
        <v>#REF!</v>
      </c>
      <c r="N23" s="40" t="e">
        <f>SUM(#REF!+#REF!+#REF!+#REF!+#REF!+#REF!+#REF!+#REF!+#REF!+#REF!+#REF!+#REF!)</f>
        <v>#REF!</v>
      </c>
      <c r="O23" s="40" t="e">
        <f>SUM(#REF!+#REF!+#REF!+#REF!+#REF!+#REF!+#REF!+#REF!+#REF!+#REF!+#REF!+#REF!)</f>
        <v>#REF!</v>
      </c>
      <c r="P23" s="31"/>
      <c r="Q23" s="40" t="e">
        <f>SUM(#REF!+#REF!+#REF!+#REF!+#REF!+#REF!+#REF!+#REF!+#REF!+#REF!+#REF!+#REF!)</f>
        <v>#REF!</v>
      </c>
      <c r="R23" s="40" t="e">
        <f>SUM(#REF!+#REF!+#REF!+#REF!+#REF!+#REF!+#REF!+#REF!+#REF!+#REF!+#REF!+#REF!)</f>
        <v>#REF!</v>
      </c>
      <c r="S23" s="40" t="e">
        <f>SUM(#REF!+#REF!+#REF!+#REF!+#REF!+#REF!+#REF!+#REF!+#REF!+#REF!+#REF!+#REF!)</f>
        <v>#REF!</v>
      </c>
      <c r="T23" s="40" t="e">
        <f>SUM(#REF!+#REF!+#REF!+#REF!+#REF!+#REF!+#REF!+#REF!+#REF!+#REF!+#REF!+#REF!)</f>
        <v>#REF!</v>
      </c>
      <c r="U23" s="31"/>
      <c r="V23" s="40" t="e">
        <f>SUM(#REF!+#REF!+#REF!+#REF!+#REF!+#REF!+#REF!+#REF!+#REF!+#REF!+#REF!+#REF!)</f>
        <v>#REF!</v>
      </c>
      <c r="W23" s="40" t="e">
        <f>SUM(#REF!+#REF!+#REF!+#REF!+#REF!+#REF!+#REF!+#REF!+#REF!+#REF!+#REF!+#REF!)</f>
        <v>#REF!</v>
      </c>
      <c r="X23" s="40" t="e">
        <f>SUM(#REF!+#REF!+#REF!+#REF!+#REF!+#REF!+#REF!+#REF!+#REF!+#REF!+#REF!+#REF!)</f>
        <v>#REF!</v>
      </c>
      <c r="Y23" s="40" t="e">
        <f>SUM(#REF!+#REF!+#REF!+#REF!+#REF!+#REF!+#REF!+#REF!+#REF!+#REF!+#REF!+#REF!)</f>
        <v>#REF!</v>
      </c>
      <c r="Z23" s="31"/>
      <c r="AA23" s="40" t="e">
        <f>SUM(#REF!+#REF!+#REF!+#REF!+#REF!+#REF!+#REF!+#REF!+#REF!+#REF!+#REF!+#REF!)</f>
        <v>#REF!</v>
      </c>
      <c r="AB23" s="40" t="e">
        <f>SUM(#REF!+#REF!+#REF!+#REF!+#REF!+#REF!+#REF!+#REF!+#REF!+#REF!+#REF!+#REF!)</f>
        <v>#REF!</v>
      </c>
      <c r="AC23" s="40" t="e">
        <f>SUM(#REF!+#REF!+#REF!+#REF!+#REF!+#REF!+#REF!+#REF!+#REF!+#REF!+#REF!+#REF!)</f>
        <v>#REF!</v>
      </c>
      <c r="AD23" s="63">
        <v>45370.3</v>
      </c>
      <c r="AE23" s="63">
        <f>88895.97+679.39</f>
        <v>89575.36</v>
      </c>
      <c r="AF23" s="63">
        <v>82612.1</v>
      </c>
      <c r="AG23" s="63">
        <f t="shared" si="1"/>
        <v>52333.56</v>
      </c>
      <c r="AH23" s="63">
        <f t="shared" si="2"/>
        <v>87156.82528</v>
      </c>
      <c r="AI23" s="63" t="e">
        <f>SUM(#REF!+#REF!+#REF!+#REF!+#REF!+#REF!+#REF!+#REF!+#REF!+#REF!+#REF!+#REF!)</f>
        <v>#REF!</v>
      </c>
    </row>
    <row r="24" spans="1:35" ht="17.25" customHeight="1">
      <c r="A24" s="7">
        <f t="shared" si="0"/>
        <v>16</v>
      </c>
      <c r="B24" s="7">
        <v>38</v>
      </c>
      <c r="C24" s="6" t="s">
        <v>70</v>
      </c>
      <c r="D24" s="9" t="s">
        <v>71</v>
      </c>
      <c r="E24" s="40" t="e">
        <f>SUM(#REF!+#REF!+#REF!+#REF!+#REF!+#REF!+#REF!+#REF!+#REF!+#REF!+#REF!+#REF!)</f>
        <v>#REF!</v>
      </c>
      <c r="F24" s="31"/>
      <c r="G24" s="40" t="e">
        <f>SUM(#REF!+#REF!+#REF!+#REF!+#REF!+#REF!+#REF!+#REF!+#REF!+#REF!+#REF!+#REF!)</f>
        <v>#REF!</v>
      </c>
      <c r="H24" s="40" t="e">
        <f>SUM(#REF!+#REF!+#REF!+#REF!+#REF!+#REF!+#REF!+#REF!+#REF!+#REF!+#REF!+#REF!)</f>
        <v>#REF!</v>
      </c>
      <c r="I24" s="40" t="e">
        <f>SUM(#REF!+#REF!+#REF!+#REF!+#REF!+#REF!+#REF!+#REF!+#REF!+#REF!+#REF!+#REF!)</f>
        <v>#REF!</v>
      </c>
      <c r="J24" s="40" t="e">
        <f>SUM(#REF!+#REF!+#REF!+#REF!+#REF!+#REF!+#REF!+#REF!+#REF!+#REF!+#REF!+#REF!)</f>
        <v>#REF!</v>
      </c>
      <c r="K24" s="31"/>
      <c r="L24" s="40" t="e">
        <f>SUM(#REF!+#REF!+#REF!+#REF!+#REF!+#REF!+#REF!+#REF!+#REF!+#REF!+#REF!+#REF!)</f>
        <v>#REF!</v>
      </c>
      <c r="M24" s="40" t="e">
        <f>SUM(#REF!+#REF!+#REF!+#REF!+#REF!+#REF!+#REF!+#REF!+#REF!+#REF!+#REF!+#REF!)</f>
        <v>#REF!</v>
      </c>
      <c r="N24" s="40" t="e">
        <f>SUM(#REF!+#REF!+#REF!+#REF!+#REF!+#REF!+#REF!+#REF!+#REF!+#REF!+#REF!+#REF!)</f>
        <v>#REF!</v>
      </c>
      <c r="O24" s="40" t="e">
        <f>SUM(#REF!+#REF!+#REF!+#REF!+#REF!+#REF!+#REF!+#REF!+#REF!+#REF!+#REF!+#REF!)</f>
        <v>#REF!</v>
      </c>
      <c r="P24" s="31"/>
      <c r="Q24" s="40" t="e">
        <f>SUM(#REF!+#REF!+#REF!+#REF!+#REF!+#REF!+#REF!+#REF!+#REF!+#REF!+#REF!+#REF!)</f>
        <v>#REF!</v>
      </c>
      <c r="R24" s="40" t="e">
        <f>SUM(#REF!+#REF!+#REF!+#REF!+#REF!+#REF!+#REF!+#REF!+#REF!+#REF!+#REF!+#REF!)</f>
        <v>#REF!</v>
      </c>
      <c r="S24" s="40" t="e">
        <f>SUM(#REF!+#REF!+#REF!+#REF!+#REF!+#REF!+#REF!+#REF!+#REF!+#REF!+#REF!+#REF!)</f>
        <v>#REF!</v>
      </c>
      <c r="T24" s="40" t="e">
        <f>SUM(#REF!+#REF!+#REF!+#REF!+#REF!+#REF!+#REF!+#REF!+#REF!+#REF!+#REF!+#REF!)</f>
        <v>#REF!</v>
      </c>
      <c r="U24" s="31"/>
      <c r="V24" s="40" t="e">
        <f>SUM(#REF!+#REF!+#REF!+#REF!+#REF!+#REF!+#REF!+#REF!+#REF!+#REF!+#REF!+#REF!)</f>
        <v>#REF!</v>
      </c>
      <c r="W24" s="40" t="e">
        <f>SUM(#REF!+#REF!+#REF!+#REF!+#REF!+#REF!+#REF!+#REF!+#REF!+#REF!+#REF!+#REF!)</f>
        <v>#REF!</v>
      </c>
      <c r="X24" s="40" t="e">
        <f>SUM(#REF!+#REF!+#REF!+#REF!+#REF!+#REF!+#REF!+#REF!+#REF!+#REF!+#REF!+#REF!)</f>
        <v>#REF!</v>
      </c>
      <c r="Y24" s="40" t="e">
        <f>SUM(#REF!+#REF!+#REF!+#REF!+#REF!+#REF!+#REF!+#REF!+#REF!+#REF!+#REF!+#REF!)</f>
        <v>#REF!</v>
      </c>
      <c r="Z24" s="31"/>
      <c r="AA24" s="40" t="e">
        <f>SUM(#REF!+#REF!+#REF!+#REF!+#REF!+#REF!+#REF!+#REF!+#REF!+#REF!+#REF!+#REF!)</f>
        <v>#REF!</v>
      </c>
      <c r="AB24" s="40" t="e">
        <f>SUM(#REF!+#REF!+#REF!+#REF!+#REF!+#REF!+#REF!+#REF!+#REF!+#REF!+#REF!+#REF!)</f>
        <v>#REF!</v>
      </c>
      <c r="AC24" s="40" t="e">
        <f>SUM(#REF!+#REF!+#REF!+#REF!+#REF!+#REF!+#REF!+#REF!+#REF!+#REF!+#REF!+#REF!)</f>
        <v>#REF!</v>
      </c>
      <c r="AD24" s="63">
        <v>21609.14</v>
      </c>
      <c r="AE24" s="63">
        <f>49700.2-699.99</f>
        <v>49000.21</v>
      </c>
      <c r="AF24" s="63">
        <v>46962.36</v>
      </c>
      <c r="AG24" s="63">
        <f t="shared" si="1"/>
        <v>23646.990000000005</v>
      </c>
      <c r="AH24" s="63">
        <f t="shared" si="2"/>
        <v>47677.20433</v>
      </c>
      <c r="AI24" s="63" t="e">
        <f>SUM(#REF!+#REF!+#REF!+#REF!+#REF!+#REF!+#REF!+#REF!+#REF!+#REF!+#REF!+#REF!)</f>
        <v>#REF!</v>
      </c>
    </row>
    <row r="25" spans="1:35" ht="18.75" customHeight="1">
      <c r="A25" s="7">
        <f t="shared" si="0"/>
        <v>17</v>
      </c>
      <c r="B25" s="7">
        <v>38</v>
      </c>
      <c r="C25" s="6" t="s">
        <v>72</v>
      </c>
      <c r="D25" s="9" t="s">
        <v>73</v>
      </c>
      <c r="E25" s="40" t="e">
        <f>SUM(#REF!+#REF!+#REF!+#REF!+#REF!+#REF!+#REF!+#REF!+#REF!+#REF!+#REF!+#REF!)</f>
        <v>#REF!</v>
      </c>
      <c r="F25" s="31"/>
      <c r="G25" s="40" t="e">
        <f>SUM(#REF!+#REF!+#REF!+#REF!+#REF!+#REF!+#REF!+#REF!+#REF!+#REF!+#REF!+#REF!)</f>
        <v>#REF!</v>
      </c>
      <c r="H25" s="40" t="e">
        <f>SUM(#REF!+#REF!+#REF!+#REF!+#REF!+#REF!+#REF!+#REF!+#REF!+#REF!+#REF!+#REF!)</f>
        <v>#REF!</v>
      </c>
      <c r="I25" s="40" t="e">
        <f>SUM(#REF!+#REF!+#REF!+#REF!+#REF!+#REF!+#REF!+#REF!+#REF!+#REF!+#REF!+#REF!)</f>
        <v>#REF!</v>
      </c>
      <c r="J25" s="40" t="e">
        <f>SUM(#REF!+#REF!+#REF!+#REF!+#REF!+#REF!+#REF!+#REF!+#REF!+#REF!+#REF!+#REF!)</f>
        <v>#REF!</v>
      </c>
      <c r="K25" s="31"/>
      <c r="L25" s="40" t="e">
        <f>SUM(#REF!+#REF!+#REF!+#REF!+#REF!+#REF!+#REF!+#REF!+#REF!+#REF!+#REF!+#REF!)</f>
        <v>#REF!</v>
      </c>
      <c r="M25" s="40" t="e">
        <f>SUM(#REF!+#REF!+#REF!+#REF!+#REF!+#REF!+#REF!+#REF!+#REF!+#REF!+#REF!+#REF!)</f>
        <v>#REF!</v>
      </c>
      <c r="N25" s="40" t="e">
        <f>SUM(#REF!+#REF!+#REF!+#REF!+#REF!+#REF!+#REF!+#REF!+#REF!+#REF!+#REF!+#REF!)</f>
        <v>#REF!</v>
      </c>
      <c r="O25" s="40" t="e">
        <f>SUM(#REF!+#REF!+#REF!+#REF!+#REF!+#REF!+#REF!+#REF!+#REF!+#REF!+#REF!+#REF!)</f>
        <v>#REF!</v>
      </c>
      <c r="P25" s="31"/>
      <c r="Q25" s="40" t="e">
        <f>SUM(#REF!+#REF!+#REF!+#REF!+#REF!+#REF!+#REF!+#REF!+#REF!+#REF!+#REF!+#REF!)</f>
        <v>#REF!</v>
      </c>
      <c r="R25" s="40" t="e">
        <f>SUM(#REF!+#REF!+#REF!+#REF!+#REF!+#REF!+#REF!+#REF!+#REF!+#REF!+#REF!+#REF!)</f>
        <v>#REF!</v>
      </c>
      <c r="S25" s="40" t="e">
        <f>SUM(#REF!+#REF!+#REF!+#REF!+#REF!+#REF!+#REF!+#REF!+#REF!+#REF!+#REF!+#REF!)</f>
        <v>#REF!</v>
      </c>
      <c r="T25" s="40" t="e">
        <f>SUM(#REF!+#REF!+#REF!+#REF!+#REF!+#REF!+#REF!+#REF!+#REF!+#REF!+#REF!+#REF!)</f>
        <v>#REF!</v>
      </c>
      <c r="U25" s="31"/>
      <c r="V25" s="40" t="e">
        <f>SUM(#REF!+#REF!+#REF!+#REF!+#REF!+#REF!+#REF!+#REF!+#REF!+#REF!+#REF!+#REF!)</f>
        <v>#REF!</v>
      </c>
      <c r="W25" s="40" t="e">
        <f>SUM(#REF!+#REF!+#REF!+#REF!+#REF!+#REF!+#REF!+#REF!+#REF!+#REF!+#REF!+#REF!)</f>
        <v>#REF!</v>
      </c>
      <c r="X25" s="40" t="e">
        <f>SUM(#REF!+#REF!+#REF!+#REF!+#REF!+#REF!+#REF!+#REF!+#REF!+#REF!+#REF!+#REF!)</f>
        <v>#REF!</v>
      </c>
      <c r="Y25" s="40" t="e">
        <f>SUM(#REF!+#REF!+#REF!+#REF!+#REF!+#REF!+#REF!+#REF!+#REF!+#REF!+#REF!+#REF!)</f>
        <v>#REF!</v>
      </c>
      <c r="Z25" s="31"/>
      <c r="AA25" s="40" t="e">
        <f>SUM(#REF!+#REF!+#REF!+#REF!+#REF!+#REF!+#REF!+#REF!+#REF!+#REF!+#REF!+#REF!)</f>
        <v>#REF!</v>
      </c>
      <c r="AB25" s="40" t="e">
        <f>SUM(#REF!+#REF!+#REF!+#REF!+#REF!+#REF!+#REF!+#REF!+#REF!+#REF!+#REF!+#REF!)</f>
        <v>#REF!</v>
      </c>
      <c r="AC25" s="40" t="e">
        <f>SUM(#REF!+#REF!+#REF!+#REF!+#REF!+#REF!+#REF!+#REF!+#REF!+#REF!+#REF!+#REF!)</f>
        <v>#REF!</v>
      </c>
      <c r="AD25" s="63">
        <v>64859.27</v>
      </c>
      <c r="AE25" s="63">
        <f>185022.84-0.02</f>
        <v>185022.82</v>
      </c>
      <c r="AF25" s="63">
        <v>185812.26</v>
      </c>
      <c r="AG25" s="63">
        <f t="shared" si="1"/>
        <v>64069.82999999999</v>
      </c>
      <c r="AH25" s="63">
        <f t="shared" si="2"/>
        <v>180027.20386</v>
      </c>
      <c r="AI25" s="63" t="e">
        <f>SUM(#REF!+#REF!+#REF!+#REF!+#REF!+#REF!+#REF!+#REF!+#REF!+#REF!+#REF!+#REF!)</f>
        <v>#REF!</v>
      </c>
    </row>
    <row r="26" spans="1:35" ht="15.75" customHeight="1">
      <c r="A26" s="7">
        <f t="shared" si="0"/>
        <v>18</v>
      </c>
      <c r="B26" s="7">
        <v>38</v>
      </c>
      <c r="C26" s="6" t="s">
        <v>74</v>
      </c>
      <c r="D26" s="9" t="s">
        <v>75</v>
      </c>
      <c r="E26" s="40" t="e">
        <f>SUM(#REF!+#REF!+#REF!+#REF!+#REF!+#REF!+#REF!+#REF!+#REF!+#REF!+#REF!+#REF!)</f>
        <v>#REF!</v>
      </c>
      <c r="F26" s="31"/>
      <c r="G26" s="40" t="e">
        <f>SUM(#REF!+#REF!+#REF!+#REF!+#REF!+#REF!+#REF!+#REF!+#REF!+#REF!+#REF!+#REF!)</f>
        <v>#REF!</v>
      </c>
      <c r="H26" s="40" t="e">
        <f>SUM(#REF!+#REF!+#REF!+#REF!+#REF!+#REF!+#REF!+#REF!+#REF!+#REF!+#REF!+#REF!)</f>
        <v>#REF!</v>
      </c>
      <c r="I26" s="40" t="e">
        <f>SUM(#REF!+#REF!+#REF!+#REF!+#REF!+#REF!+#REF!+#REF!+#REF!+#REF!+#REF!+#REF!)</f>
        <v>#REF!</v>
      </c>
      <c r="J26" s="40" t="e">
        <f>SUM(#REF!+#REF!+#REF!+#REF!+#REF!+#REF!+#REF!+#REF!+#REF!+#REF!+#REF!+#REF!)</f>
        <v>#REF!</v>
      </c>
      <c r="K26" s="31"/>
      <c r="L26" s="40" t="e">
        <f>SUM(#REF!+#REF!+#REF!+#REF!+#REF!+#REF!+#REF!+#REF!+#REF!+#REF!+#REF!+#REF!)</f>
        <v>#REF!</v>
      </c>
      <c r="M26" s="40" t="e">
        <f>SUM(#REF!+#REF!+#REF!+#REF!+#REF!+#REF!+#REF!+#REF!+#REF!+#REF!+#REF!+#REF!)</f>
        <v>#REF!</v>
      </c>
      <c r="N26" s="40" t="e">
        <f>SUM(#REF!+#REF!+#REF!+#REF!+#REF!+#REF!+#REF!+#REF!+#REF!+#REF!+#REF!+#REF!)</f>
        <v>#REF!</v>
      </c>
      <c r="O26" s="40" t="e">
        <f>SUM(#REF!+#REF!+#REF!+#REF!+#REF!+#REF!+#REF!+#REF!+#REF!+#REF!+#REF!+#REF!)</f>
        <v>#REF!</v>
      </c>
      <c r="P26" s="31"/>
      <c r="Q26" s="40" t="e">
        <f>SUM(#REF!+#REF!+#REF!+#REF!+#REF!+#REF!+#REF!+#REF!+#REF!+#REF!+#REF!+#REF!)</f>
        <v>#REF!</v>
      </c>
      <c r="R26" s="40" t="e">
        <f>SUM(#REF!+#REF!+#REF!+#REF!+#REF!+#REF!+#REF!+#REF!+#REF!+#REF!+#REF!+#REF!)</f>
        <v>#REF!</v>
      </c>
      <c r="S26" s="40" t="e">
        <f>SUM(#REF!+#REF!+#REF!+#REF!+#REF!+#REF!+#REF!+#REF!+#REF!+#REF!+#REF!+#REF!)</f>
        <v>#REF!</v>
      </c>
      <c r="T26" s="40" t="e">
        <f>SUM(#REF!+#REF!+#REF!+#REF!+#REF!+#REF!+#REF!+#REF!+#REF!+#REF!+#REF!+#REF!)</f>
        <v>#REF!</v>
      </c>
      <c r="U26" s="31"/>
      <c r="V26" s="40" t="e">
        <f>SUM(#REF!+#REF!+#REF!+#REF!+#REF!+#REF!+#REF!+#REF!+#REF!+#REF!+#REF!+#REF!)</f>
        <v>#REF!</v>
      </c>
      <c r="W26" s="40" t="e">
        <f>SUM(#REF!+#REF!+#REF!+#REF!+#REF!+#REF!+#REF!+#REF!+#REF!+#REF!+#REF!+#REF!)</f>
        <v>#REF!</v>
      </c>
      <c r="X26" s="40" t="e">
        <f>SUM(#REF!+#REF!+#REF!+#REF!+#REF!+#REF!+#REF!+#REF!+#REF!+#REF!+#REF!+#REF!)</f>
        <v>#REF!</v>
      </c>
      <c r="Y26" s="40" t="e">
        <f>SUM(#REF!+#REF!+#REF!+#REF!+#REF!+#REF!+#REF!+#REF!+#REF!+#REF!+#REF!+#REF!)</f>
        <v>#REF!</v>
      </c>
      <c r="Z26" s="31"/>
      <c r="AA26" s="40" t="e">
        <f>SUM(#REF!+#REF!+#REF!+#REF!+#REF!+#REF!+#REF!+#REF!+#REF!+#REF!+#REF!+#REF!)</f>
        <v>#REF!</v>
      </c>
      <c r="AB26" s="40" t="e">
        <f>SUM(#REF!+#REF!+#REF!+#REF!+#REF!+#REF!+#REF!+#REF!+#REF!+#REF!+#REF!+#REF!)</f>
        <v>#REF!</v>
      </c>
      <c r="AC26" s="40" t="e">
        <f>SUM(#REF!+#REF!+#REF!+#REF!+#REF!+#REF!+#REF!+#REF!+#REF!+#REF!+#REF!+#REF!)</f>
        <v>#REF!</v>
      </c>
      <c r="AD26" s="63">
        <v>43730.76</v>
      </c>
      <c r="AE26" s="63">
        <f>109761.13+109.79</f>
        <v>109870.92</v>
      </c>
      <c r="AF26" s="63">
        <v>107371.03</v>
      </c>
      <c r="AG26" s="63">
        <f t="shared" si="1"/>
        <v>46230.649999999994</v>
      </c>
      <c r="AH26" s="63">
        <f t="shared" si="2"/>
        <v>106904.40516</v>
      </c>
      <c r="AI26" s="63" t="e">
        <f>SUM(#REF!+#REF!+#REF!+#REF!+#REF!+#REF!+#REF!+#REF!+#REF!+#REF!+#REF!+#REF!)</f>
        <v>#REF!</v>
      </c>
    </row>
    <row r="27" spans="1:35" ht="16.5" customHeight="1">
      <c r="A27" s="7">
        <f t="shared" si="0"/>
        <v>19</v>
      </c>
      <c r="B27" s="7">
        <v>38</v>
      </c>
      <c r="C27" s="6" t="s">
        <v>199</v>
      </c>
      <c r="D27" s="9" t="s">
        <v>76</v>
      </c>
      <c r="E27" s="40" t="e">
        <f>SUM(#REF!+#REF!+#REF!+#REF!+#REF!+#REF!+#REF!+#REF!+#REF!+#REF!+#REF!+#REF!)</f>
        <v>#REF!</v>
      </c>
      <c r="F27" s="31"/>
      <c r="G27" s="40" t="e">
        <f>SUM(#REF!+#REF!+#REF!+#REF!+#REF!+#REF!+#REF!+#REF!+#REF!+#REF!+#REF!+#REF!)</f>
        <v>#REF!</v>
      </c>
      <c r="H27" s="40" t="e">
        <f>SUM(#REF!+#REF!+#REF!+#REF!+#REF!+#REF!+#REF!+#REF!+#REF!+#REF!+#REF!+#REF!)</f>
        <v>#REF!</v>
      </c>
      <c r="I27" s="40" t="e">
        <f>SUM(#REF!+#REF!+#REF!+#REF!+#REF!+#REF!+#REF!+#REF!+#REF!+#REF!+#REF!+#REF!)</f>
        <v>#REF!</v>
      </c>
      <c r="J27" s="40" t="e">
        <f>SUM(#REF!+#REF!+#REF!+#REF!+#REF!+#REF!+#REF!+#REF!+#REF!+#REF!+#REF!+#REF!)</f>
        <v>#REF!</v>
      </c>
      <c r="K27" s="31"/>
      <c r="L27" s="40" t="e">
        <f>SUM(#REF!+#REF!+#REF!+#REF!+#REF!+#REF!+#REF!+#REF!+#REF!+#REF!+#REF!+#REF!)</f>
        <v>#REF!</v>
      </c>
      <c r="M27" s="40" t="e">
        <f>SUM(#REF!+#REF!+#REF!+#REF!+#REF!+#REF!+#REF!+#REF!+#REF!+#REF!+#REF!+#REF!)</f>
        <v>#REF!</v>
      </c>
      <c r="N27" s="40" t="e">
        <f>SUM(#REF!+#REF!+#REF!+#REF!+#REF!+#REF!+#REF!+#REF!+#REF!+#REF!+#REF!+#REF!)</f>
        <v>#REF!</v>
      </c>
      <c r="O27" s="40" t="e">
        <f>SUM(#REF!+#REF!+#REF!+#REF!+#REF!+#REF!+#REF!+#REF!+#REF!+#REF!+#REF!+#REF!)</f>
        <v>#REF!</v>
      </c>
      <c r="P27" s="31"/>
      <c r="Q27" s="40" t="e">
        <f>SUM(#REF!+#REF!+#REF!+#REF!+#REF!+#REF!+#REF!+#REF!+#REF!+#REF!+#REF!+#REF!)</f>
        <v>#REF!</v>
      </c>
      <c r="R27" s="40" t="e">
        <f>SUM(#REF!+#REF!+#REF!+#REF!+#REF!+#REF!+#REF!+#REF!+#REF!+#REF!+#REF!+#REF!)</f>
        <v>#REF!</v>
      </c>
      <c r="S27" s="40" t="e">
        <f>SUM(#REF!+#REF!+#REF!+#REF!+#REF!+#REF!+#REF!+#REF!+#REF!+#REF!+#REF!+#REF!)</f>
        <v>#REF!</v>
      </c>
      <c r="T27" s="40" t="e">
        <f>SUM(#REF!+#REF!+#REF!+#REF!+#REF!+#REF!+#REF!+#REF!+#REF!+#REF!+#REF!+#REF!)</f>
        <v>#REF!</v>
      </c>
      <c r="U27" s="31"/>
      <c r="V27" s="40" t="e">
        <f>SUM(#REF!+#REF!+#REF!+#REF!+#REF!+#REF!+#REF!+#REF!+#REF!+#REF!+#REF!+#REF!)</f>
        <v>#REF!</v>
      </c>
      <c r="W27" s="40" t="e">
        <f>SUM(#REF!+#REF!+#REF!+#REF!+#REF!+#REF!+#REF!+#REF!+#REF!+#REF!+#REF!+#REF!)</f>
        <v>#REF!</v>
      </c>
      <c r="X27" s="40" t="e">
        <f>SUM(#REF!+#REF!+#REF!+#REF!+#REF!+#REF!+#REF!+#REF!+#REF!+#REF!+#REF!+#REF!)</f>
        <v>#REF!</v>
      </c>
      <c r="Y27" s="40" t="e">
        <f>SUM(#REF!+#REF!+#REF!+#REF!+#REF!+#REF!+#REF!+#REF!+#REF!+#REF!+#REF!+#REF!)</f>
        <v>#REF!</v>
      </c>
      <c r="Z27" s="31"/>
      <c r="AA27" s="40" t="e">
        <f>SUM(#REF!+#REF!+#REF!+#REF!+#REF!+#REF!+#REF!+#REF!+#REF!+#REF!+#REF!+#REF!)</f>
        <v>#REF!</v>
      </c>
      <c r="AB27" s="40" t="e">
        <f>SUM(#REF!+#REF!+#REF!+#REF!+#REF!+#REF!+#REF!+#REF!+#REF!+#REF!+#REF!+#REF!)</f>
        <v>#REF!</v>
      </c>
      <c r="AC27" s="40" t="e">
        <f>SUM(#REF!+#REF!+#REF!+#REF!+#REF!+#REF!+#REF!+#REF!+#REF!+#REF!+#REF!+#REF!)</f>
        <v>#REF!</v>
      </c>
      <c r="AD27" s="63">
        <v>33461.87</v>
      </c>
      <c r="AE27" s="63">
        <v>113441.4</v>
      </c>
      <c r="AF27" s="63">
        <v>113034.38</v>
      </c>
      <c r="AG27" s="63">
        <f t="shared" si="1"/>
        <v>33868.889999999985</v>
      </c>
      <c r="AH27" s="63">
        <f t="shared" si="2"/>
        <v>110378.4822</v>
      </c>
      <c r="AI27" s="63" t="e">
        <f>SUM(#REF!+#REF!+#REF!+#REF!+#REF!+#REF!+#REF!+#REF!+#REF!+#REF!+#REF!+#REF!)</f>
        <v>#REF!</v>
      </c>
    </row>
    <row r="28" spans="1:35" ht="15.75" customHeight="1">
      <c r="A28" s="7">
        <f t="shared" si="0"/>
        <v>20</v>
      </c>
      <c r="B28" s="7">
        <v>38</v>
      </c>
      <c r="C28" s="6" t="s">
        <v>77</v>
      </c>
      <c r="D28" s="9" t="s">
        <v>78</v>
      </c>
      <c r="E28" s="40" t="e">
        <f>SUM(#REF!+#REF!+#REF!+#REF!+#REF!+#REF!+#REF!+#REF!+#REF!+#REF!+#REF!+#REF!)</f>
        <v>#REF!</v>
      </c>
      <c r="F28" s="31"/>
      <c r="G28" s="40" t="e">
        <f>SUM(#REF!+#REF!+#REF!+#REF!+#REF!+#REF!+#REF!+#REF!+#REF!+#REF!+#REF!+#REF!)</f>
        <v>#REF!</v>
      </c>
      <c r="H28" s="40" t="e">
        <f>SUM(#REF!+#REF!+#REF!+#REF!+#REF!+#REF!+#REF!+#REF!+#REF!+#REF!+#REF!+#REF!)</f>
        <v>#REF!</v>
      </c>
      <c r="I28" s="40" t="e">
        <f>SUM(#REF!+#REF!+#REF!+#REF!+#REF!+#REF!+#REF!+#REF!+#REF!+#REF!+#REF!+#REF!)</f>
        <v>#REF!</v>
      </c>
      <c r="J28" s="40" t="e">
        <f>SUM(#REF!+#REF!+#REF!+#REF!+#REF!+#REF!+#REF!+#REF!+#REF!+#REF!+#REF!+#REF!)</f>
        <v>#REF!</v>
      </c>
      <c r="K28" s="31"/>
      <c r="L28" s="40" t="e">
        <f>SUM(#REF!+#REF!+#REF!+#REF!+#REF!+#REF!+#REF!+#REF!+#REF!+#REF!+#REF!+#REF!)</f>
        <v>#REF!</v>
      </c>
      <c r="M28" s="40" t="e">
        <f>SUM(#REF!+#REF!+#REF!+#REF!+#REF!+#REF!+#REF!+#REF!+#REF!+#REF!+#REF!+#REF!)</f>
        <v>#REF!</v>
      </c>
      <c r="N28" s="40" t="e">
        <f>SUM(#REF!+#REF!+#REF!+#REF!+#REF!+#REF!+#REF!+#REF!+#REF!+#REF!+#REF!+#REF!)</f>
        <v>#REF!</v>
      </c>
      <c r="O28" s="40" t="e">
        <f>SUM(#REF!+#REF!+#REF!+#REF!+#REF!+#REF!+#REF!+#REF!+#REF!+#REF!+#REF!+#REF!)</f>
        <v>#REF!</v>
      </c>
      <c r="P28" s="31"/>
      <c r="Q28" s="40" t="e">
        <f>SUM(#REF!+#REF!+#REF!+#REF!+#REF!+#REF!+#REF!+#REF!+#REF!+#REF!+#REF!+#REF!)</f>
        <v>#REF!</v>
      </c>
      <c r="R28" s="40" t="e">
        <f>SUM(#REF!+#REF!+#REF!+#REF!+#REF!+#REF!+#REF!+#REF!+#REF!+#REF!+#REF!+#REF!)</f>
        <v>#REF!</v>
      </c>
      <c r="S28" s="40" t="e">
        <f>SUM(#REF!+#REF!+#REF!+#REF!+#REF!+#REF!+#REF!+#REF!+#REF!+#REF!+#REF!+#REF!)</f>
        <v>#REF!</v>
      </c>
      <c r="T28" s="40" t="e">
        <f>SUM(#REF!+#REF!+#REF!+#REF!+#REF!+#REF!+#REF!+#REF!+#REF!+#REF!+#REF!+#REF!)</f>
        <v>#REF!</v>
      </c>
      <c r="U28" s="31"/>
      <c r="V28" s="40" t="e">
        <f>SUM(#REF!+#REF!+#REF!+#REF!+#REF!+#REF!+#REF!+#REF!+#REF!+#REF!+#REF!+#REF!)</f>
        <v>#REF!</v>
      </c>
      <c r="W28" s="40" t="e">
        <f>SUM(#REF!+#REF!+#REF!+#REF!+#REF!+#REF!+#REF!+#REF!+#REF!+#REF!+#REF!+#REF!)</f>
        <v>#REF!</v>
      </c>
      <c r="X28" s="40" t="e">
        <f>SUM(#REF!+#REF!+#REF!+#REF!+#REF!+#REF!+#REF!+#REF!+#REF!+#REF!+#REF!+#REF!)</f>
        <v>#REF!</v>
      </c>
      <c r="Y28" s="40" t="e">
        <f>SUM(#REF!+#REF!+#REF!+#REF!+#REF!+#REF!+#REF!+#REF!+#REF!+#REF!+#REF!+#REF!)</f>
        <v>#REF!</v>
      </c>
      <c r="Z28" s="31"/>
      <c r="AA28" s="40" t="e">
        <f>SUM(#REF!+#REF!+#REF!+#REF!+#REF!+#REF!+#REF!+#REF!+#REF!+#REF!+#REF!+#REF!)</f>
        <v>#REF!</v>
      </c>
      <c r="AB28" s="40" t="e">
        <f>SUM(#REF!+#REF!+#REF!+#REF!+#REF!+#REF!+#REF!+#REF!+#REF!+#REF!+#REF!+#REF!)</f>
        <v>#REF!</v>
      </c>
      <c r="AC28" s="40" t="e">
        <f>SUM(#REF!+#REF!+#REF!+#REF!+#REF!+#REF!+#REF!+#REF!+#REF!+#REF!+#REF!+#REF!)</f>
        <v>#REF!</v>
      </c>
      <c r="AD28" s="63">
        <v>37026.71</v>
      </c>
      <c r="AE28" s="63">
        <v>91135.56</v>
      </c>
      <c r="AF28" s="63">
        <v>90644.02</v>
      </c>
      <c r="AG28" s="63">
        <f t="shared" si="1"/>
        <v>37518.249999999985</v>
      </c>
      <c r="AH28" s="63">
        <f t="shared" si="2"/>
        <v>88674.89988</v>
      </c>
      <c r="AI28" s="63" t="e">
        <f>SUM(#REF!+#REF!+#REF!+#REF!+#REF!+#REF!+#REF!+#REF!+#REF!+#REF!+#REF!+#REF!)</f>
        <v>#REF!</v>
      </c>
    </row>
    <row r="29" spans="1:35" ht="15" customHeight="1">
      <c r="A29" s="7">
        <f t="shared" si="0"/>
        <v>21</v>
      </c>
      <c r="B29" s="7">
        <v>38</v>
      </c>
      <c r="C29" s="6" t="s">
        <v>79</v>
      </c>
      <c r="D29" s="9" t="s">
        <v>80</v>
      </c>
      <c r="E29" s="40" t="e">
        <f>SUM(#REF!+#REF!+#REF!+#REF!+#REF!+#REF!+#REF!+#REF!+#REF!+#REF!+#REF!+#REF!)</f>
        <v>#REF!</v>
      </c>
      <c r="F29" s="31"/>
      <c r="G29" s="40" t="e">
        <f>SUM(#REF!+#REF!+#REF!+#REF!+#REF!+#REF!+#REF!+#REF!+#REF!+#REF!+#REF!+#REF!)</f>
        <v>#REF!</v>
      </c>
      <c r="H29" s="40" t="e">
        <f>SUM(#REF!+#REF!+#REF!+#REF!+#REF!+#REF!+#REF!+#REF!+#REF!+#REF!+#REF!+#REF!)</f>
        <v>#REF!</v>
      </c>
      <c r="I29" s="40" t="e">
        <f>SUM(#REF!+#REF!+#REF!+#REF!+#REF!+#REF!+#REF!+#REF!+#REF!+#REF!+#REF!+#REF!)</f>
        <v>#REF!</v>
      </c>
      <c r="J29" s="40" t="e">
        <f>SUM(#REF!+#REF!+#REF!+#REF!+#REF!+#REF!+#REF!+#REF!+#REF!+#REF!+#REF!+#REF!)</f>
        <v>#REF!</v>
      </c>
      <c r="K29" s="31"/>
      <c r="L29" s="40" t="e">
        <f>SUM(#REF!+#REF!+#REF!+#REF!+#REF!+#REF!+#REF!+#REF!+#REF!+#REF!+#REF!+#REF!)</f>
        <v>#REF!</v>
      </c>
      <c r="M29" s="40" t="e">
        <f>SUM(#REF!+#REF!+#REF!+#REF!+#REF!+#REF!+#REF!+#REF!+#REF!+#REF!+#REF!+#REF!)</f>
        <v>#REF!</v>
      </c>
      <c r="N29" s="40" t="e">
        <f>SUM(#REF!+#REF!+#REF!+#REF!+#REF!+#REF!+#REF!+#REF!+#REF!+#REF!+#REF!+#REF!)</f>
        <v>#REF!</v>
      </c>
      <c r="O29" s="40" t="e">
        <f>SUM(#REF!+#REF!+#REF!+#REF!+#REF!+#REF!+#REF!+#REF!+#REF!+#REF!+#REF!+#REF!)</f>
        <v>#REF!</v>
      </c>
      <c r="P29" s="31"/>
      <c r="Q29" s="40" t="e">
        <f>SUM(#REF!+#REF!+#REF!+#REF!+#REF!+#REF!+#REF!+#REF!+#REF!+#REF!+#REF!+#REF!)</f>
        <v>#REF!</v>
      </c>
      <c r="R29" s="40" t="e">
        <f>SUM(#REF!+#REF!+#REF!+#REF!+#REF!+#REF!+#REF!+#REF!+#REF!+#REF!+#REF!+#REF!)</f>
        <v>#REF!</v>
      </c>
      <c r="S29" s="40" t="e">
        <f>SUM(#REF!+#REF!+#REF!+#REF!+#REF!+#REF!+#REF!+#REF!+#REF!+#REF!+#REF!+#REF!)</f>
        <v>#REF!</v>
      </c>
      <c r="T29" s="40" t="e">
        <f>SUM(#REF!+#REF!+#REF!+#REF!+#REF!+#REF!+#REF!+#REF!+#REF!+#REF!+#REF!+#REF!)</f>
        <v>#REF!</v>
      </c>
      <c r="U29" s="31"/>
      <c r="V29" s="40" t="e">
        <f>SUM(#REF!+#REF!+#REF!+#REF!+#REF!+#REF!+#REF!+#REF!+#REF!+#REF!+#REF!+#REF!)</f>
        <v>#REF!</v>
      </c>
      <c r="W29" s="40" t="e">
        <f>SUM(#REF!+#REF!+#REF!+#REF!+#REF!+#REF!+#REF!+#REF!+#REF!+#REF!+#REF!+#REF!)</f>
        <v>#REF!</v>
      </c>
      <c r="X29" s="40" t="e">
        <f>SUM(#REF!+#REF!+#REF!+#REF!+#REF!+#REF!+#REF!+#REF!+#REF!+#REF!+#REF!+#REF!)</f>
        <v>#REF!</v>
      </c>
      <c r="Y29" s="40" t="e">
        <f>SUM(#REF!+#REF!+#REF!+#REF!+#REF!+#REF!+#REF!+#REF!+#REF!+#REF!+#REF!+#REF!)</f>
        <v>#REF!</v>
      </c>
      <c r="Z29" s="31"/>
      <c r="AA29" s="40" t="e">
        <f>SUM(#REF!+#REF!+#REF!+#REF!+#REF!+#REF!+#REF!+#REF!+#REF!+#REF!+#REF!+#REF!)</f>
        <v>#REF!</v>
      </c>
      <c r="AB29" s="40" t="e">
        <f>SUM(#REF!+#REF!+#REF!+#REF!+#REF!+#REF!+#REF!+#REF!+#REF!+#REF!+#REF!+#REF!)</f>
        <v>#REF!</v>
      </c>
      <c r="AC29" s="40" t="e">
        <f>SUM(#REF!+#REF!+#REF!+#REF!+#REF!+#REF!+#REF!+#REF!+#REF!+#REF!+#REF!+#REF!)</f>
        <v>#REF!</v>
      </c>
      <c r="AD29" s="63">
        <v>15151.37</v>
      </c>
      <c r="AE29" s="63">
        <f>50405.97+30.75</f>
        <v>50436.72</v>
      </c>
      <c r="AF29" s="63">
        <v>46989.77</v>
      </c>
      <c r="AG29" s="63">
        <f t="shared" si="1"/>
        <v>18598.32</v>
      </c>
      <c r="AH29" s="63">
        <f t="shared" si="2"/>
        <v>49074.92856</v>
      </c>
      <c r="AI29" s="63" t="e">
        <f>SUM(#REF!+#REF!+#REF!+#REF!+#REF!+#REF!+#REF!+#REF!+#REF!+#REF!+#REF!+#REF!)</f>
        <v>#REF!</v>
      </c>
    </row>
    <row r="30" spans="1:35" ht="13.5" customHeight="1">
      <c r="A30" s="7">
        <f t="shared" si="0"/>
        <v>22</v>
      </c>
      <c r="B30" s="7">
        <v>38</v>
      </c>
      <c r="C30" s="6" t="s">
        <v>81</v>
      </c>
      <c r="D30" s="9" t="s">
        <v>82</v>
      </c>
      <c r="E30" s="40" t="e">
        <f>SUM(#REF!+#REF!+#REF!+#REF!+#REF!+#REF!+#REF!+#REF!+#REF!+#REF!+#REF!+#REF!)</f>
        <v>#REF!</v>
      </c>
      <c r="F30" s="31"/>
      <c r="G30" s="40" t="e">
        <f>SUM(#REF!+#REF!+#REF!+#REF!+#REF!+#REF!+#REF!+#REF!+#REF!+#REF!+#REF!+#REF!)</f>
        <v>#REF!</v>
      </c>
      <c r="H30" s="40" t="e">
        <f>SUM(#REF!+#REF!+#REF!+#REF!+#REF!+#REF!+#REF!+#REF!+#REF!+#REF!+#REF!+#REF!)</f>
        <v>#REF!</v>
      </c>
      <c r="I30" s="40" t="e">
        <f>SUM(#REF!+#REF!+#REF!+#REF!+#REF!+#REF!+#REF!+#REF!+#REF!+#REF!+#REF!+#REF!)</f>
        <v>#REF!</v>
      </c>
      <c r="J30" s="40" t="e">
        <f>SUM(#REF!+#REF!+#REF!+#REF!+#REF!+#REF!+#REF!+#REF!+#REF!+#REF!+#REF!+#REF!)</f>
        <v>#REF!</v>
      </c>
      <c r="K30" s="31"/>
      <c r="L30" s="40" t="e">
        <f>SUM(#REF!+#REF!+#REF!+#REF!+#REF!+#REF!+#REF!+#REF!+#REF!+#REF!+#REF!+#REF!)</f>
        <v>#REF!</v>
      </c>
      <c r="M30" s="40" t="e">
        <f>SUM(#REF!+#REF!+#REF!+#REF!+#REF!+#REF!+#REF!+#REF!+#REF!+#REF!+#REF!+#REF!)</f>
        <v>#REF!</v>
      </c>
      <c r="N30" s="40" t="e">
        <f>SUM(#REF!+#REF!+#REF!+#REF!+#REF!+#REF!+#REF!+#REF!+#REF!+#REF!+#REF!+#REF!)</f>
        <v>#REF!</v>
      </c>
      <c r="O30" s="40" t="e">
        <f>SUM(#REF!+#REF!+#REF!+#REF!+#REF!+#REF!+#REF!+#REF!+#REF!+#REF!+#REF!+#REF!)</f>
        <v>#REF!</v>
      </c>
      <c r="P30" s="31"/>
      <c r="Q30" s="40" t="e">
        <f>SUM(#REF!+#REF!+#REF!+#REF!+#REF!+#REF!+#REF!+#REF!+#REF!+#REF!+#REF!+#REF!)</f>
        <v>#REF!</v>
      </c>
      <c r="R30" s="40" t="e">
        <f>SUM(#REF!+#REF!+#REF!+#REF!+#REF!+#REF!+#REF!+#REF!+#REF!+#REF!+#REF!+#REF!)</f>
        <v>#REF!</v>
      </c>
      <c r="S30" s="40" t="e">
        <f>SUM(#REF!+#REF!+#REF!+#REF!+#REF!+#REF!+#REF!+#REF!+#REF!+#REF!+#REF!+#REF!)</f>
        <v>#REF!</v>
      </c>
      <c r="T30" s="40" t="e">
        <f>SUM(#REF!+#REF!+#REF!+#REF!+#REF!+#REF!+#REF!+#REF!+#REF!+#REF!+#REF!+#REF!)</f>
        <v>#REF!</v>
      </c>
      <c r="U30" s="31"/>
      <c r="V30" s="40" t="e">
        <f>SUM(#REF!+#REF!+#REF!+#REF!+#REF!+#REF!+#REF!+#REF!+#REF!+#REF!+#REF!+#REF!)</f>
        <v>#REF!</v>
      </c>
      <c r="W30" s="40" t="e">
        <f>SUM(#REF!+#REF!+#REF!+#REF!+#REF!+#REF!+#REF!+#REF!+#REF!+#REF!+#REF!+#REF!)</f>
        <v>#REF!</v>
      </c>
      <c r="X30" s="40" t="e">
        <f>SUM(#REF!+#REF!+#REF!+#REF!+#REF!+#REF!+#REF!+#REF!+#REF!+#REF!+#REF!+#REF!)</f>
        <v>#REF!</v>
      </c>
      <c r="Y30" s="40" t="e">
        <f>SUM(#REF!+#REF!+#REF!+#REF!+#REF!+#REF!+#REF!+#REF!+#REF!+#REF!+#REF!+#REF!)</f>
        <v>#REF!</v>
      </c>
      <c r="Z30" s="31"/>
      <c r="AA30" s="40" t="e">
        <f>SUM(#REF!+#REF!+#REF!+#REF!+#REF!+#REF!+#REF!+#REF!+#REF!+#REF!+#REF!+#REF!)</f>
        <v>#REF!</v>
      </c>
      <c r="AB30" s="40" t="e">
        <f>SUM(#REF!+#REF!+#REF!+#REF!+#REF!+#REF!+#REF!+#REF!+#REF!+#REF!+#REF!+#REF!)</f>
        <v>#REF!</v>
      </c>
      <c r="AC30" s="40" t="e">
        <f>SUM(#REF!+#REF!+#REF!+#REF!+#REF!+#REF!+#REF!+#REF!+#REF!+#REF!+#REF!+#REF!)</f>
        <v>#REF!</v>
      </c>
      <c r="AD30" s="63">
        <v>45755.97</v>
      </c>
      <c r="AE30" s="63">
        <f>135708.72-148.83</f>
        <v>135559.89</v>
      </c>
      <c r="AF30" s="63">
        <v>132333.86</v>
      </c>
      <c r="AG30" s="63">
        <f t="shared" si="1"/>
        <v>48982.00000000003</v>
      </c>
      <c r="AH30" s="63">
        <f t="shared" si="2"/>
        <v>131899.77297000002</v>
      </c>
      <c r="AI30" s="63" t="e">
        <f>SUM(#REF!+#REF!+#REF!+#REF!+#REF!+#REF!+#REF!+#REF!+#REF!+#REF!+#REF!+#REF!)</f>
        <v>#REF!</v>
      </c>
    </row>
    <row r="31" spans="1:35" s="4" customFormat="1" ht="12">
      <c r="A31" s="123" t="s">
        <v>83</v>
      </c>
      <c r="B31" s="123"/>
      <c r="C31" s="123"/>
      <c r="D31" s="123"/>
      <c r="E31" s="41" t="e">
        <f>SUM(E9:E30)</f>
        <v>#REF!</v>
      </c>
      <c r="F31" s="41">
        <f>SUM(F9:F30)</f>
        <v>0</v>
      </c>
      <c r="G31" s="41" t="e">
        <f>SUM(G9:G30)</f>
        <v>#REF!</v>
      </c>
      <c r="H31" s="41" t="e">
        <f>SUM(H9:H30)</f>
        <v>#REF!</v>
      </c>
      <c r="I31" s="41" t="e">
        <f>SUM(I9:I30)</f>
        <v>#REF!</v>
      </c>
      <c r="J31" s="41" t="e">
        <f aca="true" t="shared" si="3" ref="J31:AI31">SUM(J9:J30)</f>
        <v>#REF!</v>
      </c>
      <c r="K31" s="41">
        <f>SUM(K9:K30)</f>
        <v>0</v>
      </c>
      <c r="L31" s="41" t="e">
        <f t="shared" si="3"/>
        <v>#REF!</v>
      </c>
      <c r="M31" s="41" t="e">
        <f t="shared" si="3"/>
        <v>#REF!</v>
      </c>
      <c r="N31" s="41" t="e">
        <f t="shared" si="3"/>
        <v>#REF!</v>
      </c>
      <c r="O31" s="41" t="e">
        <f t="shared" si="3"/>
        <v>#REF!</v>
      </c>
      <c r="P31" s="41">
        <f>SUM(P9:P30)</f>
        <v>0</v>
      </c>
      <c r="Q31" s="41" t="e">
        <f t="shared" si="3"/>
        <v>#REF!</v>
      </c>
      <c r="R31" s="41" t="e">
        <f t="shared" si="3"/>
        <v>#REF!</v>
      </c>
      <c r="S31" s="41" t="e">
        <f t="shared" si="3"/>
        <v>#REF!</v>
      </c>
      <c r="T31" s="41" t="e">
        <f t="shared" si="3"/>
        <v>#REF!</v>
      </c>
      <c r="U31" s="41">
        <f>SUM(U9:U30)</f>
        <v>0</v>
      </c>
      <c r="V31" s="41" t="e">
        <f t="shared" si="3"/>
        <v>#REF!</v>
      </c>
      <c r="W31" s="41" t="e">
        <f t="shared" si="3"/>
        <v>#REF!</v>
      </c>
      <c r="X31" s="41" t="e">
        <f t="shared" si="3"/>
        <v>#REF!</v>
      </c>
      <c r="Y31" s="41" t="e">
        <f t="shared" si="3"/>
        <v>#REF!</v>
      </c>
      <c r="Z31" s="41">
        <f>SUM(Z9:Z30)</f>
        <v>0</v>
      </c>
      <c r="AA31" s="41" t="e">
        <f t="shared" si="3"/>
        <v>#REF!</v>
      </c>
      <c r="AB31" s="41" t="e">
        <f t="shared" si="3"/>
        <v>#REF!</v>
      </c>
      <c r="AC31" s="41" t="e">
        <f t="shared" si="3"/>
        <v>#REF!</v>
      </c>
      <c r="AD31" s="64">
        <v>1269598.42</v>
      </c>
      <c r="AE31" s="64">
        <f t="shared" si="3"/>
        <v>3727418.6799999997</v>
      </c>
      <c r="AF31" s="64">
        <f t="shared" si="3"/>
        <v>3539721.0999999996</v>
      </c>
      <c r="AG31" s="64">
        <f t="shared" si="3"/>
        <v>1457296.0000000002</v>
      </c>
      <c r="AH31" s="64">
        <f t="shared" si="3"/>
        <v>3626778.37564</v>
      </c>
      <c r="AI31" s="64" t="e">
        <f t="shared" si="3"/>
        <v>#REF!</v>
      </c>
    </row>
    <row r="32" spans="1:35" s="4" customFormat="1" ht="14.25" customHeight="1">
      <c r="A32" s="115"/>
      <c r="B32" s="116"/>
      <c r="C32" s="116"/>
      <c r="D32" s="117"/>
      <c r="E32" s="42"/>
      <c r="F32" s="43"/>
      <c r="G32" s="43"/>
      <c r="H32" s="43"/>
      <c r="I32" s="43"/>
      <c r="J32" s="42"/>
      <c r="K32" s="43"/>
      <c r="L32" s="43"/>
      <c r="M32" s="43"/>
      <c r="N32" s="43"/>
      <c r="O32" s="42"/>
      <c r="P32" s="43"/>
      <c r="Q32" s="43"/>
      <c r="R32" s="43"/>
      <c r="S32" s="43"/>
      <c r="T32" s="42"/>
      <c r="U32" s="43"/>
      <c r="V32" s="43"/>
      <c r="W32" s="43"/>
      <c r="X32" s="43"/>
      <c r="Y32" s="42"/>
      <c r="Z32" s="43"/>
      <c r="AA32" s="43"/>
      <c r="AB32" s="43"/>
      <c r="AC32" s="43"/>
      <c r="AD32" s="43"/>
      <c r="AE32" s="42"/>
      <c r="AF32" s="42"/>
      <c r="AG32" s="42"/>
      <c r="AH32" s="42"/>
      <c r="AI32" s="42"/>
    </row>
    <row r="33" spans="1:35" s="3" customFormat="1" ht="14.25" customHeight="1">
      <c r="A33" s="108" t="s">
        <v>177</v>
      </c>
      <c r="B33" s="109"/>
      <c r="C33" s="109"/>
      <c r="D33" s="110"/>
      <c r="E33" s="44"/>
      <c r="F33" s="45"/>
      <c r="G33" s="45"/>
      <c r="H33" s="45"/>
      <c r="I33" s="45"/>
      <c r="J33" s="44"/>
      <c r="K33" s="45"/>
      <c r="L33" s="45"/>
      <c r="M33" s="45"/>
      <c r="N33" s="45"/>
      <c r="O33" s="44"/>
      <c r="P33" s="45"/>
      <c r="Q33" s="45"/>
      <c r="R33" s="45"/>
      <c r="S33" s="45"/>
      <c r="T33" s="44"/>
      <c r="U33" s="45"/>
      <c r="V33" s="45"/>
      <c r="W33" s="45"/>
      <c r="X33" s="45"/>
      <c r="Y33" s="44"/>
      <c r="Z33" s="45"/>
      <c r="AA33" s="45"/>
      <c r="AB33" s="45"/>
      <c r="AC33" s="45"/>
      <c r="AD33" s="45"/>
      <c r="AE33" s="65"/>
      <c r="AF33" s="65"/>
      <c r="AG33" s="65"/>
      <c r="AH33" s="65"/>
      <c r="AI33" s="65"/>
    </row>
    <row r="34" spans="1:35" ht="18.75" customHeight="1">
      <c r="A34" s="7">
        <f>A30+1</f>
        <v>23</v>
      </c>
      <c r="B34" s="7">
        <v>35</v>
      </c>
      <c r="C34" s="6" t="s">
        <v>28</v>
      </c>
      <c r="D34" s="8" t="s">
        <v>29</v>
      </c>
      <c r="E34" s="40" t="e">
        <f>SUM(#REF!+#REF!+#REF!+#REF!+#REF!+#REF!+#REF!+#REF!+#REF!+#REF!+#REF!+#REF!)</f>
        <v>#REF!</v>
      </c>
      <c r="F34" s="31"/>
      <c r="G34" s="40" t="e">
        <f>SUM(#REF!+#REF!+#REF!+#REF!+#REF!+#REF!+#REF!+#REF!+#REF!+#REF!+#REF!+#REF!)</f>
        <v>#REF!</v>
      </c>
      <c r="H34" s="40" t="e">
        <f>SUM(#REF!+#REF!+#REF!+#REF!+#REF!+#REF!+#REF!+#REF!+#REF!+#REF!+#REF!+#REF!)</f>
        <v>#REF!</v>
      </c>
      <c r="I34" s="40" t="e">
        <f>SUM(#REF!+#REF!+#REF!+#REF!+#REF!+#REF!+#REF!+#REF!+#REF!+#REF!+#REF!+#REF!)</f>
        <v>#REF!</v>
      </c>
      <c r="J34" s="40" t="e">
        <f>SUM(#REF!+#REF!+#REF!+#REF!+#REF!+#REF!+#REF!+#REF!+#REF!+#REF!+#REF!+#REF!)</f>
        <v>#REF!</v>
      </c>
      <c r="K34" s="31"/>
      <c r="L34" s="40" t="e">
        <f>SUM(#REF!+#REF!+#REF!+#REF!+#REF!+#REF!+#REF!+#REF!+#REF!+#REF!+#REF!+#REF!)</f>
        <v>#REF!</v>
      </c>
      <c r="M34" s="40" t="e">
        <f>SUM(#REF!+#REF!+#REF!+#REF!+#REF!+#REF!+#REF!+#REF!+#REF!+#REF!+#REF!+#REF!)</f>
        <v>#REF!</v>
      </c>
      <c r="N34" s="40" t="e">
        <f>SUM(#REF!+#REF!+#REF!+#REF!+#REF!+#REF!+#REF!+#REF!+#REF!+#REF!+#REF!+#REF!)</f>
        <v>#REF!</v>
      </c>
      <c r="O34" s="40" t="e">
        <f>SUM(#REF!+#REF!+#REF!+#REF!+#REF!+#REF!+#REF!+#REF!+#REF!+#REF!+#REF!+#REF!)</f>
        <v>#REF!</v>
      </c>
      <c r="P34" s="31"/>
      <c r="Q34" s="40" t="e">
        <f>SUM(#REF!+#REF!+#REF!+#REF!+#REF!+#REF!+#REF!+#REF!+#REF!+#REF!+#REF!+#REF!)</f>
        <v>#REF!</v>
      </c>
      <c r="R34" s="40" t="e">
        <f>SUM(#REF!+#REF!+#REF!+#REF!+#REF!+#REF!+#REF!+#REF!+#REF!+#REF!+#REF!+#REF!)</f>
        <v>#REF!</v>
      </c>
      <c r="S34" s="40" t="e">
        <f>SUM(#REF!+#REF!+#REF!+#REF!+#REF!+#REF!+#REF!+#REF!+#REF!+#REF!+#REF!+#REF!)</f>
        <v>#REF!</v>
      </c>
      <c r="T34" s="40" t="e">
        <f>SUM(#REF!+#REF!+#REF!+#REF!+#REF!+#REF!+#REF!+#REF!+#REF!+#REF!+#REF!+#REF!)</f>
        <v>#REF!</v>
      </c>
      <c r="U34" s="31"/>
      <c r="V34" s="40" t="e">
        <f>SUM(#REF!+#REF!+#REF!+#REF!+#REF!+#REF!+#REF!+#REF!+#REF!+#REF!+#REF!+#REF!)</f>
        <v>#REF!</v>
      </c>
      <c r="W34" s="40" t="e">
        <f>SUM(#REF!+#REF!+#REF!+#REF!+#REF!+#REF!+#REF!+#REF!+#REF!+#REF!+#REF!+#REF!)</f>
        <v>#REF!</v>
      </c>
      <c r="X34" s="40" t="e">
        <f>SUM(#REF!+#REF!+#REF!+#REF!+#REF!+#REF!+#REF!+#REF!+#REF!+#REF!+#REF!+#REF!)</f>
        <v>#REF!</v>
      </c>
      <c r="Y34" s="40" t="e">
        <f>SUM(#REF!+#REF!+#REF!+#REF!+#REF!+#REF!+#REF!+#REF!+#REF!+#REF!+#REF!+#REF!)</f>
        <v>#REF!</v>
      </c>
      <c r="Z34" s="31"/>
      <c r="AA34" s="40" t="e">
        <f>SUM(#REF!+#REF!+#REF!+#REF!+#REF!+#REF!+#REF!+#REF!+#REF!+#REF!+#REF!+#REF!)</f>
        <v>#REF!</v>
      </c>
      <c r="AB34" s="40" t="e">
        <f>SUM(#REF!+#REF!+#REF!+#REF!+#REF!+#REF!+#REF!+#REF!+#REF!+#REF!+#REF!+#REF!)</f>
        <v>#REF!</v>
      </c>
      <c r="AC34" s="40" t="e">
        <f>SUM(#REF!+#REF!+#REF!+#REF!+#REF!+#REF!+#REF!+#REF!+#REF!+#REF!+#REF!+#REF!)</f>
        <v>#REF!</v>
      </c>
      <c r="AD34" s="63">
        <v>37385.12</v>
      </c>
      <c r="AE34" s="63">
        <v>136472.78</v>
      </c>
      <c r="AF34" s="63">
        <v>132931.67</v>
      </c>
      <c r="AG34" s="63">
        <f aca="true" t="shared" si="4" ref="AG34:AG62">SUM(AD34+AE34-AF34)</f>
        <v>40926.22999999998</v>
      </c>
      <c r="AH34" s="63">
        <f aca="true" t="shared" si="5" ref="AH34:AH62">SUM(AE34*97.3%)</f>
        <v>132788.01494</v>
      </c>
      <c r="AI34" s="63" t="e">
        <f>SUM(#REF!+#REF!+#REF!+#REF!+#REF!+#REF!+#REF!+#REF!+#REF!+#REF!+#REF!+#REF!)</f>
        <v>#REF!</v>
      </c>
    </row>
    <row r="35" spans="1:35" ht="17.25" customHeight="1">
      <c r="A35" s="7">
        <f aca="true" t="shared" si="6" ref="A35:A62">A34+1</f>
        <v>24</v>
      </c>
      <c r="B35" s="7">
        <v>36</v>
      </c>
      <c r="C35" s="6" t="s">
        <v>10</v>
      </c>
      <c r="D35" s="8" t="s">
        <v>11</v>
      </c>
      <c r="E35" s="40" t="e">
        <f>SUM(#REF!+#REF!+#REF!+#REF!+#REF!+#REF!+#REF!+#REF!+#REF!+#REF!+#REF!+#REF!)</f>
        <v>#REF!</v>
      </c>
      <c r="F35" s="31"/>
      <c r="G35" s="40" t="e">
        <f>SUM(#REF!+#REF!+#REF!+#REF!+#REF!+#REF!+#REF!+#REF!+#REF!+#REF!+#REF!+#REF!)</f>
        <v>#REF!</v>
      </c>
      <c r="H35" s="40" t="e">
        <f>SUM(#REF!+#REF!+#REF!+#REF!+#REF!+#REF!+#REF!+#REF!+#REF!+#REF!+#REF!+#REF!)</f>
        <v>#REF!</v>
      </c>
      <c r="I35" s="40" t="e">
        <f>SUM(#REF!+#REF!+#REF!+#REF!+#REF!+#REF!+#REF!+#REF!+#REF!+#REF!+#REF!+#REF!)</f>
        <v>#REF!</v>
      </c>
      <c r="J35" s="40" t="e">
        <f>SUM(#REF!+#REF!+#REF!+#REF!+#REF!+#REF!+#REF!+#REF!+#REF!+#REF!+#REF!+#REF!)</f>
        <v>#REF!</v>
      </c>
      <c r="K35" s="31"/>
      <c r="L35" s="40" t="e">
        <f>SUM(#REF!+#REF!+#REF!+#REF!+#REF!+#REF!+#REF!+#REF!+#REF!+#REF!+#REF!+#REF!)</f>
        <v>#REF!</v>
      </c>
      <c r="M35" s="40" t="e">
        <f>SUM(#REF!+#REF!+#REF!+#REF!+#REF!+#REF!+#REF!+#REF!+#REF!+#REF!+#REF!+#REF!)</f>
        <v>#REF!</v>
      </c>
      <c r="N35" s="40" t="e">
        <f>SUM(#REF!+#REF!+#REF!+#REF!+#REF!+#REF!+#REF!+#REF!+#REF!+#REF!+#REF!+#REF!)</f>
        <v>#REF!</v>
      </c>
      <c r="O35" s="40" t="e">
        <f>SUM(#REF!+#REF!+#REF!+#REF!+#REF!+#REF!+#REF!+#REF!+#REF!+#REF!+#REF!+#REF!)</f>
        <v>#REF!</v>
      </c>
      <c r="P35" s="31"/>
      <c r="Q35" s="40" t="e">
        <f>SUM(#REF!+#REF!+#REF!+#REF!+#REF!+#REF!+#REF!+#REF!+#REF!+#REF!+#REF!+#REF!)</f>
        <v>#REF!</v>
      </c>
      <c r="R35" s="40" t="e">
        <f>SUM(#REF!+#REF!+#REF!+#REF!+#REF!+#REF!+#REF!+#REF!+#REF!+#REF!+#REF!+#REF!)</f>
        <v>#REF!</v>
      </c>
      <c r="S35" s="40" t="e">
        <f>SUM(#REF!+#REF!+#REF!+#REF!+#REF!+#REF!+#REF!+#REF!+#REF!+#REF!+#REF!+#REF!)</f>
        <v>#REF!</v>
      </c>
      <c r="T35" s="40" t="e">
        <f>SUM(#REF!+#REF!+#REF!+#REF!+#REF!+#REF!+#REF!+#REF!+#REF!+#REF!+#REF!+#REF!)</f>
        <v>#REF!</v>
      </c>
      <c r="U35" s="31"/>
      <c r="V35" s="40" t="e">
        <f>SUM(#REF!+#REF!+#REF!+#REF!+#REF!+#REF!+#REF!+#REF!+#REF!+#REF!+#REF!+#REF!)</f>
        <v>#REF!</v>
      </c>
      <c r="W35" s="40" t="e">
        <f>SUM(#REF!+#REF!+#REF!+#REF!+#REF!+#REF!+#REF!+#REF!+#REF!+#REF!+#REF!+#REF!)</f>
        <v>#REF!</v>
      </c>
      <c r="X35" s="40" t="e">
        <f>SUM(#REF!+#REF!+#REF!+#REF!+#REF!+#REF!+#REF!+#REF!+#REF!+#REF!+#REF!+#REF!)</f>
        <v>#REF!</v>
      </c>
      <c r="Y35" s="40" t="e">
        <f>SUM(#REF!+#REF!+#REF!+#REF!+#REF!+#REF!+#REF!+#REF!+#REF!+#REF!+#REF!+#REF!)</f>
        <v>#REF!</v>
      </c>
      <c r="Z35" s="31"/>
      <c r="AA35" s="40" t="e">
        <f>SUM(#REF!+#REF!+#REF!+#REF!+#REF!+#REF!+#REF!+#REF!+#REF!+#REF!+#REF!+#REF!)</f>
        <v>#REF!</v>
      </c>
      <c r="AB35" s="40" t="e">
        <f>SUM(#REF!+#REF!+#REF!+#REF!+#REF!+#REF!+#REF!+#REF!+#REF!+#REF!+#REF!+#REF!)</f>
        <v>#REF!</v>
      </c>
      <c r="AC35" s="40" t="e">
        <f>SUM(#REF!+#REF!+#REF!+#REF!+#REF!+#REF!+#REF!+#REF!+#REF!+#REF!+#REF!+#REF!)</f>
        <v>#REF!</v>
      </c>
      <c r="AD35" s="63">
        <v>30337.62</v>
      </c>
      <c r="AE35" s="63">
        <f>68465.12+2301.46</f>
        <v>70766.58</v>
      </c>
      <c r="AF35" s="63">
        <v>64308.61</v>
      </c>
      <c r="AG35" s="63">
        <f t="shared" si="4"/>
        <v>36795.59</v>
      </c>
      <c r="AH35" s="63">
        <f t="shared" si="5"/>
        <v>68855.88234</v>
      </c>
      <c r="AI35" s="63" t="e">
        <f>SUM(#REF!+#REF!+#REF!+#REF!+#REF!+#REF!+#REF!+#REF!+#REF!+#REF!+#REF!+#REF!)</f>
        <v>#REF!</v>
      </c>
    </row>
    <row r="36" spans="1:35" ht="18" customHeight="1">
      <c r="A36" s="7">
        <f t="shared" si="6"/>
        <v>25</v>
      </c>
      <c r="B36" s="7">
        <v>35</v>
      </c>
      <c r="C36" s="6" t="s">
        <v>30</v>
      </c>
      <c r="D36" s="8" t="s">
        <v>31</v>
      </c>
      <c r="E36" s="40" t="e">
        <f>SUM(#REF!+#REF!+#REF!+#REF!+#REF!+#REF!+#REF!+#REF!+#REF!+#REF!+#REF!+#REF!)</f>
        <v>#REF!</v>
      </c>
      <c r="F36" s="31"/>
      <c r="G36" s="40" t="e">
        <f>SUM(#REF!+#REF!+#REF!+#REF!+#REF!+#REF!+#REF!+#REF!+#REF!+#REF!+#REF!+#REF!)</f>
        <v>#REF!</v>
      </c>
      <c r="H36" s="40" t="e">
        <f>SUM(#REF!+#REF!+#REF!+#REF!+#REF!+#REF!+#REF!+#REF!+#REF!+#REF!+#REF!+#REF!)</f>
        <v>#REF!</v>
      </c>
      <c r="I36" s="40" t="e">
        <f>SUM(#REF!+#REF!+#REF!+#REF!+#REF!+#REF!+#REF!+#REF!+#REF!+#REF!+#REF!+#REF!)</f>
        <v>#REF!</v>
      </c>
      <c r="J36" s="40" t="e">
        <f>SUM(#REF!+#REF!+#REF!+#REF!+#REF!+#REF!+#REF!+#REF!+#REF!+#REF!+#REF!+#REF!)</f>
        <v>#REF!</v>
      </c>
      <c r="K36" s="31"/>
      <c r="L36" s="40" t="e">
        <f>SUM(#REF!+#REF!+#REF!+#REF!+#REF!+#REF!+#REF!+#REF!+#REF!+#REF!+#REF!+#REF!)</f>
        <v>#REF!</v>
      </c>
      <c r="M36" s="40" t="e">
        <f>SUM(#REF!+#REF!+#REF!+#REF!+#REF!+#REF!+#REF!+#REF!+#REF!+#REF!+#REF!+#REF!)</f>
        <v>#REF!</v>
      </c>
      <c r="N36" s="40" t="e">
        <f>SUM(#REF!+#REF!+#REF!+#REF!+#REF!+#REF!+#REF!+#REF!+#REF!+#REF!+#REF!+#REF!)</f>
        <v>#REF!</v>
      </c>
      <c r="O36" s="40" t="e">
        <f>SUM(#REF!+#REF!+#REF!+#REF!+#REF!+#REF!+#REF!+#REF!+#REF!+#REF!+#REF!+#REF!)</f>
        <v>#REF!</v>
      </c>
      <c r="P36" s="31"/>
      <c r="Q36" s="40" t="e">
        <f>SUM(#REF!+#REF!+#REF!+#REF!+#REF!+#REF!+#REF!+#REF!+#REF!+#REF!+#REF!+#REF!)</f>
        <v>#REF!</v>
      </c>
      <c r="R36" s="40" t="e">
        <f>SUM(#REF!+#REF!+#REF!+#REF!+#REF!+#REF!+#REF!+#REF!+#REF!+#REF!+#REF!+#REF!)</f>
        <v>#REF!</v>
      </c>
      <c r="S36" s="40" t="e">
        <f>SUM(#REF!+#REF!+#REF!+#REF!+#REF!+#REF!+#REF!+#REF!+#REF!+#REF!+#REF!+#REF!)</f>
        <v>#REF!</v>
      </c>
      <c r="T36" s="40" t="e">
        <f>SUM(#REF!+#REF!+#REF!+#REF!+#REF!+#REF!+#REF!+#REF!+#REF!+#REF!+#REF!+#REF!)</f>
        <v>#REF!</v>
      </c>
      <c r="U36" s="31"/>
      <c r="V36" s="40" t="e">
        <f>SUM(#REF!+#REF!+#REF!+#REF!+#REF!+#REF!+#REF!+#REF!+#REF!+#REF!+#REF!+#REF!)</f>
        <v>#REF!</v>
      </c>
      <c r="W36" s="40" t="e">
        <f>SUM(#REF!+#REF!+#REF!+#REF!+#REF!+#REF!+#REF!+#REF!+#REF!+#REF!+#REF!+#REF!)</f>
        <v>#REF!</v>
      </c>
      <c r="X36" s="40" t="e">
        <f>SUM(#REF!+#REF!+#REF!+#REF!+#REF!+#REF!+#REF!+#REF!+#REF!+#REF!+#REF!+#REF!)</f>
        <v>#REF!</v>
      </c>
      <c r="Y36" s="40" t="e">
        <f>SUM(#REF!+#REF!+#REF!+#REF!+#REF!+#REF!+#REF!+#REF!+#REF!+#REF!+#REF!+#REF!)</f>
        <v>#REF!</v>
      </c>
      <c r="Z36" s="31"/>
      <c r="AA36" s="40" t="e">
        <f>SUM(#REF!+#REF!+#REF!+#REF!+#REF!+#REF!+#REF!+#REF!+#REF!+#REF!+#REF!+#REF!)</f>
        <v>#REF!</v>
      </c>
      <c r="AB36" s="40" t="e">
        <f>SUM(#REF!+#REF!+#REF!+#REF!+#REF!+#REF!+#REF!+#REF!+#REF!+#REF!+#REF!+#REF!)</f>
        <v>#REF!</v>
      </c>
      <c r="AC36" s="40" t="e">
        <f>SUM(#REF!+#REF!+#REF!+#REF!+#REF!+#REF!+#REF!+#REF!+#REF!+#REF!+#REF!+#REF!)</f>
        <v>#REF!</v>
      </c>
      <c r="AD36" s="63">
        <v>21373.11</v>
      </c>
      <c r="AE36" s="63">
        <v>68462.46</v>
      </c>
      <c r="AF36" s="63">
        <v>68710.99</v>
      </c>
      <c r="AG36" s="63">
        <f t="shared" si="4"/>
        <v>21124.58</v>
      </c>
      <c r="AH36" s="63">
        <f t="shared" si="5"/>
        <v>66613.97358</v>
      </c>
      <c r="AI36" s="63" t="e">
        <f>SUM(#REF!+#REF!+#REF!+#REF!+#REF!+#REF!+#REF!+#REF!+#REF!+#REF!+#REF!+#REF!)</f>
        <v>#REF!</v>
      </c>
    </row>
    <row r="37" spans="1:35" ht="17.25" customHeight="1">
      <c r="A37" s="7">
        <f t="shared" si="6"/>
        <v>26</v>
      </c>
      <c r="B37" s="7">
        <v>36</v>
      </c>
      <c r="C37" s="6" t="s">
        <v>8</v>
      </c>
      <c r="D37" s="8" t="s">
        <v>9</v>
      </c>
      <c r="E37" s="40" t="e">
        <f>SUM(#REF!+#REF!+#REF!+#REF!+#REF!+#REF!+#REF!+#REF!+#REF!+#REF!+#REF!+#REF!)</f>
        <v>#REF!</v>
      </c>
      <c r="F37" s="31"/>
      <c r="G37" s="40" t="e">
        <f>SUM(#REF!+#REF!+#REF!+#REF!+#REF!+#REF!+#REF!+#REF!+#REF!+#REF!+#REF!+#REF!)</f>
        <v>#REF!</v>
      </c>
      <c r="H37" s="40" t="e">
        <f>SUM(#REF!+#REF!+#REF!+#REF!+#REF!+#REF!+#REF!+#REF!+#REF!+#REF!+#REF!+#REF!)</f>
        <v>#REF!</v>
      </c>
      <c r="I37" s="40" t="e">
        <f>SUM(#REF!+#REF!+#REF!+#REF!+#REF!+#REF!+#REF!+#REF!+#REF!+#REF!+#REF!+#REF!)</f>
        <v>#REF!</v>
      </c>
      <c r="J37" s="40" t="e">
        <f>SUM(#REF!+#REF!+#REF!+#REF!+#REF!+#REF!+#REF!+#REF!+#REF!+#REF!+#REF!+#REF!)</f>
        <v>#REF!</v>
      </c>
      <c r="K37" s="31"/>
      <c r="L37" s="40" t="e">
        <f>SUM(#REF!+#REF!+#REF!+#REF!+#REF!+#REF!+#REF!+#REF!+#REF!+#REF!+#REF!+#REF!)</f>
        <v>#REF!</v>
      </c>
      <c r="M37" s="40" t="e">
        <f>SUM(#REF!+#REF!+#REF!+#REF!+#REF!+#REF!+#REF!+#REF!+#REF!+#REF!+#REF!+#REF!)</f>
        <v>#REF!</v>
      </c>
      <c r="N37" s="40" t="e">
        <f>SUM(#REF!+#REF!+#REF!+#REF!+#REF!+#REF!+#REF!+#REF!+#REF!+#REF!+#REF!+#REF!)</f>
        <v>#REF!</v>
      </c>
      <c r="O37" s="40" t="e">
        <f>SUM(#REF!+#REF!+#REF!+#REF!+#REF!+#REF!+#REF!+#REF!+#REF!+#REF!+#REF!+#REF!)</f>
        <v>#REF!</v>
      </c>
      <c r="P37" s="31"/>
      <c r="Q37" s="40" t="e">
        <f>SUM(#REF!+#REF!+#REF!+#REF!+#REF!+#REF!+#REF!+#REF!+#REF!+#REF!+#REF!+#REF!)</f>
        <v>#REF!</v>
      </c>
      <c r="R37" s="40" t="e">
        <f>SUM(#REF!+#REF!+#REF!+#REF!+#REF!+#REF!+#REF!+#REF!+#REF!+#REF!+#REF!+#REF!)</f>
        <v>#REF!</v>
      </c>
      <c r="S37" s="40" t="e">
        <f>SUM(#REF!+#REF!+#REF!+#REF!+#REF!+#REF!+#REF!+#REF!+#REF!+#REF!+#REF!+#REF!)</f>
        <v>#REF!</v>
      </c>
      <c r="T37" s="40" t="e">
        <f>SUM(#REF!+#REF!+#REF!+#REF!+#REF!+#REF!+#REF!+#REF!+#REF!+#REF!+#REF!+#REF!)</f>
        <v>#REF!</v>
      </c>
      <c r="U37" s="31"/>
      <c r="V37" s="40" t="e">
        <f>SUM(#REF!+#REF!+#REF!+#REF!+#REF!+#REF!+#REF!+#REF!+#REF!+#REF!+#REF!+#REF!)</f>
        <v>#REF!</v>
      </c>
      <c r="W37" s="40" t="e">
        <f>SUM(#REF!+#REF!+#REF!+#REF!+#REF!+#REF!+#REF!+#REF!+#REF!+#REF!+#REF!+#REF!)</f>
        <v>#REF!</v>
      </c>
      <c r="X37" s="40" t="e">
        <f>SUM(#REF!+#REF!+#REF!+#REF!+#REF!+#REF!+#REF!+#REF!+#REF!+#REF!+#REF!+#REF!)</f>
        <v>#REF!</v>
      </c>
      <c r="Y37" s="40" t="e">
        <f>SUM(#REF!+#REF!+#REF!+#REF!+#REF!+#REF!+#REF!+#REF!+#REF!+#REF!+#REF!+#REF!)</f>
        <v>#REF!</v>
      </c>
      <c r="Z37" s="31"/>
      <c r="AA37" s="40" t="e">
        <f>SUM(#REF!+#REF!+#REF!+#REF!+#REF!+#REF!+#REF!+#REF!+#REF!+#REF!+#REF!+#REF!)</f>
        <v>#REF!</v>
      </c>
      <c r="AB37" s="40" t="e">
        <f>SUM(#REF!+#REF!+#REF!+#REF!+#REF!+#REF!+#REF!+#REF!+#REF!+#REF!+#REF!+#REF!)</f>
        <v>#REF!</v>
      </c>
      <c r="AC37" s="40" t="e">
        <f>SUM(#REF!+#REF!+#REF!+#REF!+#REF!+#REF!+#REF!+#REF!+#REF!+#REF!+#REF!+#REF!)</f>
        <v>#REF!</v>
      </c>
      <c r="AD37" s="63">
        <v>26744.82</v>
      </c>
      <c r="AE37" s="63">
        <f>69189.58-280.78</f>
        <v>68908.8</v>
      </c>
      <c r="AF37" s="63">
        <v>70209.8</v>
      </c>
      <c r="AG37" s="63">
        <f t="shared" si="4"/>
        <v>25443.819999999992</v>
      </c>
      <c r="AH37" s="63">
        <f t="shared" si="5"/>
        <v>67048.2624</v>
      </c>
      <c r="AI37" s="63" t="e">
        <f>SUM(#REF!+#REF!+#REF!+#REF!+#REF!+#REF!+#REF!+#REF!+#REF!+#REF!+#REF!+#REF!)</f>
        <v>#REF!</v>
      </c>
    </row>
    <row r="38" spans="1:35" ht="15" customHeight="1">
      <c r="A38" s="7">
        <f t="shared" si="6"/>
        <v>27</v>
      </c>
      <c r="B38" s="7">
        <v>35</v>
      </c>
      <c r="C38" s="6" t="s">
        <v>32</v>
      </c>
      <c r="D38" s="8" t="s">
        <v>33</v>
      </c>
      <c r="E38" s="40" t="e">
        <f>SUM(#REF!+#REF!+#REF!+#REF!+#REF!+#REF!+#REF!+#REF!+#REF!+#REF!+#REF!+#REF!)</f>
        <v>#REF!</v>
      </c>
      <c r="F38" s="31"/>
      <c r="G38" s="40" t="e">
        <f>SUM(#REF!+#REF!+#REF!+#REF!+#REF!+#REF!+#REF!+#REF!+#REF!+#REF!+#REF!+#REF!)</f>
        <v>#REF!</v>
      </c>
      <c r="H38" s="40" t="e">
        <f>SUM(#REF!+#REF!+#REF!+#REF!+#REF!+#REF!+#REF!+#REF!+#REF!+#REF!+#REF!+#REF!)</f>
        <v>#REF!</v>
      </c>
      <c r="I38" s="40" t="e">
        <f>SUM(#REF!+#REF!+#REF!+#REF!+#REF!+#REF!+#REF!+#REF!+#REF!+#REF!+#REF!+#REF!)</f>
        <v>#REF!</v>
      </c>
      <c r="J38" s="40" t="e">
        <f>SUM(#REF!+#REF!+#REF!+#REF!+#REF!+#REF!+#REF!+#REF!+#REF!+#REF!+#REF!+#REF!)</f>
        <v>#REF!</v>
      </c>
      <c r="K38" s="31"/>
      <c r="L38" s="40" t="e">
        <f>SUM(#REF!+#REF!+#REF!+#REF!+#REF!+#REF!+#REF!+#REF!+#REF!+#REF!+#REF!+#REF!)</f>
        <v>#REF!</v>
      </c>
      <c r="M38" s="40" t="e">
        <f>SUM(#REF!+#REF!+#REF!+#REF!+#REF!+#REF!+#REF!+#REF!+#REF!+#REF!+#REF!+#REF!)</f>
        <v>#REF!</v>
      </c>
      <c r="N38" s="40" t="e">
        <f>SUM(#REF!+#REF!+#REF!+#REF!+#REF!+#REF!+#REF!+#REF!+#REF!+#REF!+#REF!+#REF!)</f>
        <v>#REF!</v>
      </c>
      <c r="O38" s="40" t="e">
        <f>SUM(#REF!+#REF!+#REF!+#REF!+#REF!+#REF!+#REF!+#REF!+#REF!+#REF!+#REF!+#REF!)</f>
        <v>#REF!</v>
      </c>
      <c r="P38" s="31"/>
      <c r="Q38" s="40" t="e">
        <f>SUM(#REF!+#REF!+#REF!+#REF!+#REF!+#REF!+#REF!+#REF!+#REF!+#REF!+#REF!+#REF!)</f>
        <v>#REF!</v>
      </c>
      <c r="R38" s="40" t="e">
        <f>SUM(#REF!+#REF!+#REF!+#REF!+#REF!+#REF!+#REF!+#REF!+#REF!+#REF!+#REF!+#REF!)</f>
        <v>#REF!</v>
      </c>
      <c r="S38" s="40" t="e">
        <f>SUM(#REF!+#REF!+#REF!+#REF!+#REF!+#REF!+#REF!+#REF!+#REF!+#REF!+#REF!+#REF!)</f>
        <v>#REF!</v>
      </c>
      <c r="T38" s="40" t="e">
        <f>SUM(#REF!+#REF!+#REF!+#REF!+#REF!+#REF!+#REF!+#REF!+#REF!+#REF!+#REF!+#REF!)</f>
        <v>#REF!</v>
      </c>
      <c r="U38" s="31"/>
      <c r="V38" s="40" t="e">
        <f>SUM(#REF!+#REF!+#REF!+#REF!+#REF!+#REF!+#REF!+#REF!+#REF!+#REF!+#REF!+#REF!)</f>
        <v>#REF!</v>
      </c>
      <c r="W38" s="40" t="e">
        <f>SUM(#REF!+#REF!+#REF!+#REF!+#REF!+#REF!+#REF!+#REF!+#REF!+#REF!+#REF!+#REF!)</f>
        <v>#REF!</v>
      </c>
      <c r="X38" s="40" t="e">
        <f>SUM(#REF!+#REF!+#REF!+#REF!+#REF!+#REF!+#REF!+#REF!+#REF!+#REF!+#REF!+#REF!)</f>
        <v>#REF!</v>
      </c>
      <c r="Y38" s="40" t="e">
        <f>SUM(#REF!+#REF!+#REF!+#REF!+#REF!+#REF!+#REF!+#REF!+#REF!+#REF!+#REF!+#REF!)</f>
        <v>#REF!</v>
      </c>
      <c r="Z38" s="31"/>
      <c r="AA38" s="40" t="e">
        <f>SUM(#REF!+#REF!+#REF!+#REF!+#REF!+#REF!+#REF!+#REF!+#REF!+#REF!+#REF!+#REF!)</f>
        <v>#REF!</v>
      </c>
      <c r="AB38" s="40" t="e">
        <f>SUM(#REF!+#REF!+#REF!+#REF!+#REF!+#REF!+#REF!+#REF!+#REF!+#REF!+#REF!+#REF!)</f>
        <v>#REF!</v>
      </c>
      <c r="AC38" s="40" t="e">
        <f>SUM(#REF!+#REF!+#REF!+#REF!+#REF!+#REF!+#REF!+#REF!+#REF!+#REF!+#REF!+#REF!)</f>
        <v>#REF!</v>
      </c>
      <c r="AD38" s="63">
        <v>22944.51</v>
      </c>
      <c r="AE38" s="63">
        <v>68258.04</v>
      </c>
      <c r="AF38" s="63">
        <v>65358.26</v>
      </c>
      <c r="AG38" s="63">
        <f t="shared" si="4"/>
        <v>25844.289999999986</v>
      </c>
      <c r="AH38" s="63">
        <f t="shared" si="5"/>
        <v>66415.07291999999</v>
      </c>
      <c r="AI38" s="63" t="e">
        <f>SUM(#REF!+#REF!+#REF!+#REF!+#REF!+#REF!+#REF!+#REF!+#REF!+#REF!+#REF!+#REF!)</f>
        <v>#REF!</v>
      </c>
    </row>
    <row r="39" spans="1:35" ht="16.5" customHeight="1">
      <c r="A39" s="7">
        <f t="shared" si="6"/>
        <v>28</v>
      </c>
      <c r="B39" s="7">
        <v>35</v>
      </c>
      <c r="C39" s="6" t="s">
        <v>34</v>
      </c>
      <c r="D39" s="8" t="s">
        <v>35</v>
      </c>
      <c r="E39" s="40" t="e">
        <f>SUM(#REF!+#REF!+#REF!+#REF!+#REF!+#REF!+#REF!+#REF!+#REF!+#REF!+#REF!+#REF!)</f>
        <v>#REF!</v>
      </c>
      <c r="F39" s="31"/>
      <c r="G39" s="40" t="e">
        <f>SUM(#REF!+#REF!+#REF!+#REF!+#REF!+#REF!+#REF!+#REF!+#REF!+#REF!+#REF!+#REF!)</f>
        <v>#REF!</v>
      </c>
      <c r="H39" s="40" t="e">
        <f>SUM(#REF!+#REF!+#REF!+#REF!+#REF!+#REF!+#REF!+#REF!+#REF!+#REF!+#REF!+#REF!)</f>
        <v>#REF!</v>
      </c>
      <c r="I39" s="40" t="e">
        <f>SUM(#REF!+#REF!+#REF!+#REF!+#REF!+#REF!+#REF!+#REF!+#REF!+#REF!+#REF!+#REF!)</f>
        <v>#REF!</v>
      </c>
      <c r="J39" s="40" t="e">
        <f>SUM(#REF!+#REF!+#REF!+#REF!+#REF!+#REF!+#REF!+#REF!+#REF!+#REF!+#REF!+#REF!)</f>
        <v>#REF!</v>
      </c>
      <c r="K39" s="31"/>
      <c r="L39" s="40" t="e">
        <f>SUM(#REF!+#REF!+#REF!+#REF!+#REF!+#REF!+#REF!+#REF!+#REF!+#REF!+#REF!+#REF!)</f>
        <v>#REF!</v>
      </c>
      <c r="M39" s="40" t="e">
        <f>SUM(#REF!+#REF!+#REF!+#REF!+#REF!+#REF!+#REF!+#REF!+#REF!+#REF!+#REF!+#REF!)</f>
        <v>#REF!</v>
      </c>
      <c r="N39" s="40" t="e">
        <f>SUM(#REF!+#REF!+#REF!+#REF!+#REF!+#REF!+#REF!+#REF!+#REF!+#REF!+#REF!+#REF!)</f>
        <v>#REF!</v>
      </c>
      <c r="O39" s="40" t="e">
        <f>SUM(#REF!+#REF!+#REF!+#REF!+#REF!+#REF!+#REF!+#REF!+#REF!+#REF!+#REF!+#REF!)</f>
        <v>#REF!</v>
      </c>
      <c r="P39" s="31"/>
      <c r="Q39" s="40" t="e">
        <f>SUM(#REF!+#REF!+#REF!+#REF!+#REF!+#REF!+#REF!+#REF!+#REF!+#REF!+#REF!+#REF!)</f>
        <v>#REF!</v>
      </c>
      <c r="R39" s="40" t="e">
        <f>SUM(#REF!+#REF!+#REF!+#REF!+#REF!+#REF!+#REF!+#REF!+#REF!+#REF!+#REF!+#REF!)</f>
        <v>#REF!</v>
      </c>
      <c r="S39" s="40" t="e">
        <f>SUM(#REF!+#REF!+#REF!+#REF!+#REF!+#REF!+#REF!+#REF!+#REF!+#REF!+#REF!+#REF!)</f>
        <v>#REF!</v>
      </c>
      <c r="T39" s="40" t="e">
        <f>SUM(#REF!+#REF!+#REF!+#REF!+#REF!+#REF!+#REF!+#REF!+#REF!+#REF!+#REF!+#REF!)</f>
        <v>#REF!</v>
      </c>
      <c r="U39" s="31"/>
      <c r="V39" s="40" t="e">
        <f>SUM(#REF!+#REF!+#REF!+#REF!+#REF!+#REF!+#REF!+#REF!+#REF!+#REF!+#REF!+#REF!)</f>
        <v>#REF!</v>
      </c>
      <c r="W39" s="40" t="e">
        <f>SUM(#REF!+#REF!+#REF!+#REF!+#REF!+#REF!+#REF!+#REF!+#REF!+#REF!+#REF!+#REF!)</f>
        <v>#REF!</v>
      </c>
      <c r="X39" s="40" t="e">
        <f>SUM(#REF!+#REF!+#REF!+#REF!+#REF!+#REF!+#REF!+#REF!+#REF!+#REF!+#REF!+#REF!)</f>
        <v>#REF!</v>
      </c>
      <c r="Y39" s="40" t="e">
        <f>SUM(#REF!+#REF!+#REF!+#REF!+#REF!+#REF!+#REF!+#REF!+#REF!+#REF!+#REF!+#REF!)</f>
        <v>#REF!</v>
      </c>
      <c r="Z39" s="31"/>
      <c r="AA39" s="40" t="e">
        <f>SUM(#REF!+#REF!+#REF!+#REF!+#REF!+#REF!+#REF!+#REF!+#REF!+#REF!+#REF!+#REF!)</f>
        <v>#REF!</v>
      </c>
      <c r="AB39" s="40" t="e">
        <f>SUM(#REF!+#REF!+#REF!+#REF!+#REF!+#REF!+#REF!+#REF!+#REF!+#REF!+#REF!+#REF!)</f>
        <v>#REF!</v>
      </c>
      <c r="AC39" s="40" t="e">
        <f>SUM(#REF!+#REF!+#REF!+#REF!+#REF!+#REF!+#REF!+#REF!+#REF!+#REF!+#REF!+#REF!)</f>
        <v>#REF!</v>
      </c>
      <c r="AD39" s="63">
        <v>27422.37</v>
      </c>
      <c r="AE39" s="63">
        <v>68271.18</v>
      </c>
      <c r="AF39" s="63">
        <v>65325.34</v>
      </c>
      <c r="AG39" s="63">
        <f t="shared" si="4"/>
        <v>30368.209999999992</v>
      </c>
      <c r="AH39" s="63">
        <f t="shared" si="5"/>
        <v>66427.85814</v>
      </c>
      <c r="AI39" s="63" t="e">
        <f>SUM(#REF!+#REF!+#REF!+#REF!+#REF!+#REF!+#REF!+#REF!+#REF!+#REF!+#REF!+#REF!)</f>
        <v>#REF!</v>
      </c>
    </row>
    <row r="40" spans="1:35" ht="15.75" customHeight="1">
      <c r="A40" s="7">
        <f t="shared" si="6"/>
        <v>29</v>
      </c>
      <c r="B40" s="7">
        <v>36</v>
      </c>
      <c r="C40" s="6" t="s">
        <v>4</v>
      </c>
      <c r="D40" s="8" t="s">
        <v>5</v>
      </c>
      <c r="E40" s="40" t="e">
        <f>SUM(#REF!+#REF!+#REF!+#REF!+#REF!+#REF!+#REF!+#REF!+#REF!+#REF!+#REF!+#REF!)</f>
        <v>#REF!</v>
      </c>
      <c r="F40" s="31"/>
      <c r="G40" s="40" t="e">
        <f>SUM(#REF!+#REF!+#REF!+#REF!+#REF!+#REF!+#REF!+#REF!+#REF!+#REF!+#REF!+#REF!)</f>
        <v>#REF!</v>
      </c>
      <c r="H40" s="40" t="e">
        <f>SUM(#REF!+#REF!+#REF!+#REF!+#REF!+#REF!+#REF!+#REF!+#REF!+#REF!+#REF!+#REF!)</f>
        <v>#REF!</v>
      </c>
      <c r="I40" s="40" t="e">
        <f>SUM(#REF!+#REF!+#REF!+#REF!+#REF!+#REF!+#REF!+#REF!+#REF!+#REF!+#REF!+#REF!)</f>
        <v>#REF!</v>
      </c>
      <c r="J40" s="40" t="e">
        <f>SUM(#REF!+#REF!+#REF!+#REF!+#REF!+#REF!+#REF!+#REF!+#REF!+#REF!+#REF!+#REF!)</f>
        <v>#REF!</v>
      </c>
      <c r="K40" s="31"/>
      <c r="L40" s="40" t="e">
        <f>SUM(#REF!+#REF!+#REF!+#REF!+#REF!+#REF!+#REF!+#REF!+#REF!+#REF!+#REF!+#REF!)</f>
        <v>#REF!</v>
      </c>
      <c r="M40" s="40" t="e">
        <f>SUM(#REF!+#REF!+#REF!+#REF!+#REF!+#REF!+#REF!+#REF!+#REF!+#REF!+#REF!+#REF!)</f>
        <v>#REF!</v>
      </c>
      <c r="N40" s="40" t="e">
        <f>SUM(#REF!+#REF!+#REF!+#REF!+#REF!+#REF!+#REF!+#REF!+#REF!+#REF!+#REF!+#REF!)</f>
        <v>#REF!</v>
      </c>
      <c r="O40" s="40" t="e">
        <f>SUM(#REF!+#REF!+#REF!+#REF!+#REF!+#REF!+#REF!+#REF!+#REF!+#REF!+#REF!+#REF!)</f>
        <v>#REF!</v>
      </c>
      <c r="P40" s="31"/>
      <c r="Q40" s="40" t="e">
        <f>SUM(#REF!+#REF!+#REF!+#REF!+#REF!+#REF!+#REF!+#REF!+#REF!+#REF!+#REF!+#REF!)</f>
        <v>#REF!</v>
      </c>
      <c r="R40" s="40" t="e">
        <f>SUM(#REF!+#REF!+#REF!+#REF!+#REF!+#REF!+#REF!+#REF!+#REF!+#REF!+#REF!+#REF!)</f>
        <v>#REF!</v>
      </c>
      <c r="S40" s="40" t="e">
        <f>SUM(#REF!+#REF!+#REF!+#REF!+#REF!+#REF!+#REF!+#REF!+#REF!+#REF!+#REF!+#REF!)</f>
        <v>#REF!</v>
      </c>
      <c r="T40" s="40" t="e">
        <f>SUM(#REF!+#REF!+#REF!+#REF!+#REF!+#REF!+#REF!+#REF!+#REF!+#REF!+#REF!+#REF!)</f>
        <v>#REF!</v>
      </c>
      <c r="U40" s="31"/>
      <c r="V40" s="40" t="e">
        <f>SUM(#REF!+#REF!+#REF!+#REF!+#REF!+#REF!+#REF!+#REF!+#REF!+#REF!+#REF!+#REF!)</f>
        <v>#REF!</v>
      </c>
      <c r="W40" s="40" t="e">
        <f>SUM(#REF!+#REF!+#REF!+#REF!+#REF!+#REF!+#REF!+#REF!+#REF!+#REF!+#REF!+#REF!)</f>
        <v>#REF!</v>
      </c>
      <c r="X40" s="40" t="e">
        <f>SUM(#REF!+#REF!+#REF!+#REF!+#REF!+#REF!+#REF!+#REF!+#REF!+#REF!+#REF!+#REF!)</f>
        <v>#REF!</v>
      </c>
      <c r="Y40" s="40" t="e">
        <f>SUM(#REF!+#REF!+#REF!+#REF!+#REF!+#REF!+#REF!+#REF!+#REF!+#REF!+#REF!+#REF!)</f>
        <v>#REF!</v>
      </c>
      <c r="Z40" s="31"/>
      <c r="AA40" s="40" t="e">
        <f>SUM(#REF!+#REF!+#REF!+#REF!+#REF!+#REF!+#REF!+#REF!+#REF!+#REF!+#REF!+#REF!)</f>
        <v>#REF!</v>
      </c>
      <c r="AB40" s="40" t="e">
        <f>SUM(#REF!+#REF!+#REF!+#REF!+#REF!+#REF!+#REF!+#REF!+#REF!+#REF!+#REF!+#REF!)</f>
        <v>#REF!</v>
      </c>
      <c r="AC40" s="40" t="e">
        <f>SUM(#REF!+#REF!+#REF!+#REF!+#REF!+#REF!+#REF!+#REF!+#REF!+#REF!+#REF!+#REF!)</f>
        <v>#REF!</v>
      </c>
      <c r="AD40" s="63">
        <v>16738.22</v>
      </c>
      <c r="AE40" s="63">
        <v>68306.04</v>
      </c>
      <c r="AF40" s="63">
        <v>65417.63</v>
      </c>
      <c r="AG40" s="63">
        <f t="shared" si="4"/>
        <v>19626.629999999997</v>
      </c>
      <c r="AH40" s="63">
        <f t="shared" si="5"/>
        <v>66461.77691999999</v>
      </c>
      <c r="AI40" s="63" t="e">
        <f>SUM(#REF!+#REF!+#REF!+#REF!+#REF!+#REF!+#REF!+#REF!+#REF!+#REF!+#REF!+#REF!)</f>
        <v>#REF!</v>
      </c>
    </row>
    <row r="41" spans="1:35" ht="15.75" customHeight="1">
      <c r="A41" s="7">
        <f t="shared" si="6"/>
        <v>30</v>
      </c>
      <c r="B41" s="7">
        <v>35</v>
      </c>
      <c r="C41" s="6" t="s">
        <v>16</v>
      </c>
      <c r="D41" s="8" t="s">
        <v>17</v>
      </c>
      <c r="E41" s="40" t="e">
        <f>SUM(#REF!+#REF!+#REF!+#REF!+#REF!+#REF!+#REF!+#REF!+#REF!+#REF!+#REF!+#REF!)</f>
        <v>#REF!</v>
      </c>
      <c r="F41" s="31"/>
      <c r="G41" s="40" t="e">
        <f>SUM(#REF!+#REF!+#REF!+#REF!+#REF!+#REF!+#REF!+#REF!+#REF!+#REF!+#REF!+#REF!)</f>
        <v>#REF!</v>
      </c>
      <c r="H41" s="40" t="e">
        <f>SUM(#REF!+#REF!+#REF!+#REF!+#REF!+#REF!+#REF!+#REF!+#REF!+#REF!+#REF!+#REF!)</f>
        <v>#REF!</v>
      </c>
      <c r="I41" s="40" t="e">
        <f>SUM(#REF!+#REF!+#REF!+#REF!+#REF!+#REF!+#REF!+#REF!+#REF!+#REF!+#REF!+#REF!)</f>
        <v>#REF!</v>
      </c>
      <c r="J41" s="40" t="e">
        <f>SUM(#REF!+#REF!+#REF!+#REF!+#REF!+#REF!+#REF!+#REF!+#REF!+#REF!+#REF!+#REF!)</f>
        <v>#REF!</v>
      </c>
      <c r="K41" s="31"/>
      <c r="L41" s="40" t="e">
        <f>SUM(#REF!+#REF!+#REF!+#REF!+#REF!+#REF!+#REF!+#REF!+#REF!+#REF!+#REF!+#REF!)</f>
        <v>#REF!</v>
      </c>
      <c r="M41" s="40" t="e">
        <f>SUM(#REF!+#REF!+#REF!+#REF!+#REF!+#REF!+#REF!+#REF!+#REF!+#REF!+#REF!+#REF!)</f>
        <v>#REF!</v>
      </c>
      <c r="N41" s="40" t="e">
        <f>SUM(#REF!+#REF!+#REF!+#REF!+#REF!+#REF!+#REF!+#REF!+#REF!+#REF!+#REF!+#REF!)</f>
        <v>#REF!</v>
      </c>
      <c r="O41" s="40" t="e">
        <f>SUM(#REF!+#REF!+#REF!+#REF!+#REF!+#REF!+#REF!+#REF!+#REF!+#REF!+#REF!+#REF!)</f>
        <v>#REF!</v>
      </c>
      <c r="P41" s="31"/>
      <c r="Q41" s="40" t="e">
        <f>SUM(#REF!+#REF!+#REF!+#REF!+#REF!+#REF!+#REF!+#REF!+#REF!+#REF!+#REF!+#REF!)</f>
        <v>#REF!</v>
      </c>
      <c r="R41" s="40" t="e">
        <f>SUM(#REF!+#REF!+#REF!+#REF!+#REF!+#REF!+#REF!+#REF!+#REF!+#REF!+#REF!+#REF!)</f>
        <v>#REF!</v>
      </c>
      <c r="S41" s="40" t="e">
        <f>SUM(#REF!+#REF!+#REF!+#REF!+#REF!+#REF!+#REF!+#REF!+#REF!+#REF!+#REF!+#REF!)</f>
        <v>#REF!</v>
      </c>
      <c r="T41" s="40" t="e">
        <f>SUM(#REF!+#REF!+#REF!+#REF!+#REF!+#REF!+#REF!+#REF!+#REF!+#REF!+#REF!+#REF!)</f>
        <v>#REF!</v>
      </c>
      <c r="U41" s="31"/>
      <c r="V41" s="40" t="e">
        <f>SUM(#REF!+#REF!+#REF!+#REF!+#REF!+#REF!+#REF!+#REF!+#REF!+#REF!+#REF!+#REF!)</f>
        <v>#REF!</v>
      </c>
      <c r="W41" s="40" t="e">
        <f>SUM(#REF!+#REF!+#REF!+#REF!+#REF!+#REF!+#REF!+#REF!+#REF!+#REF!+#REF!+#REF!)</f>
        <v>#REF!</v>
      </c>
      <c r="X41" s="40" t="e">
        <f>SUM(#REF!+#REF!+#REF!+#REF!+#REF!+#REF!+#REF!+#REF!+#REF!+#REF!+#REF!+#REF!)</f>
        <v>#REF!</v>
      </c>
      <c r="Y41" s="40" t="e">
        <f>SUM(#REF!+#REF!+#REF!+#REF!+#REF!+#REF!+#REF!+#REF!+#REF!+#REF!+#REF!+#REF!)</f>
        <v>#REF!</v>
      </c>
      <c r="Z41" s="31"/>
      <c r="AA41" s="40" t="e">
        <f>SUM(#REF!+#REF!+#REF!+#REF!+#REF!+#REF!+#REF!+#REF!+#REF!+#REF!+#REF!+#REF!)</f>
        <v>#REF!</v>
      </c>
      <c r="AB41" s="40" t="e">
        <f>SUM(#REF!+#REF!+#REF!+#REF!+#REF!+#REF!+#REF!+#REF!+#REF!+#REF!+#REF!+#REF!)</f>
        <v>#REF!</v>
      </c>
      <c r="AC41" s="40" t="e">
        <f>SUM(#REF!+#REF!+#REF!+#REF!+#REF!+#REF!+#REF!+#REF!+#REF!+#REF!+#REF!+#REF!)</f>
        <v>#REF!</v>
      </c>
      <c r="AD41" s="63">
        <v>44322.3</v>
      </c>
      <c r="AE41" s="63">
        <v>104569.26</v>
      </c>
      <c r="AF41" s="63">
        <v>107050.97</v>
      </c>
      <c r="AG41" s="63">
        <f t="shared" si="4"/>
        <v>41840.59</v>
      </c>
      <c r="AH41" s="63">
        <f t="shared" si="5"/>
        <v>101745.88997999999</v>
      </c>
      <c r="AI41" s="63" t="e">
        <f>SUM(#REF!+#REF!+#REF!+#REF!+#REF!+#REF!+#REF!+#REF!+#REF!+#REF!+#REF!+#REF!)</f>
        <v>#REF!</v>
      </c>
    </row>
    <row r="42" spans="1:35" ht="15" customHeight="1">
      <c r="A42" s="7">
        <f t="shared" si="6"/>
        <v>31</v>
      </c>
      <c r="B42" s="7">
        <v>35</v>
      </c>
      <c r="C42" s="6" t="s">
        <v>23</v>
      </c>
      <c r="D42" s="8" t="s">
        <v>126</v>
      </c>
      <c r="E42" s="40" t="e">
        <f>SUM(#REF!+#REF!+#REF!+#REF!+#REF!+#REF!+#REF!+#REF!+#REF!+#REF!+#REF!+#REF!)</f>
        <v>#REF!</v>
      </c>
      <c r="F42" s="31"/>
      <c r="G42" s="40" t="e">
        <f>SUM(#REF!+#REF!+#REF!+#REF!+#REF!+#REF!+#REF!+#REF!+#REF!+#REF!+#REF!+#REF!)</f>
        <v>#REF!</v>
      </c>
      <c r="H42" s="40" t="e">
        <f>SUM(#REF!+#REF!+#REF!+#REF!+#REF!+#REF!+#REF!+#REF!+#REF!+#REF!+#REF!+#REF!)</f>
        <v>#REF!</v>
      </c>
      <c r="I42" s="40" t="e">
        <f>SUM(#REF!+#REF!+#REF!+#REF!+#REF!+#REF!+#REF!+#REF!+#REF!+#REF!+#REF!+#REF!)</f>
        <v>#REF!</v>
      </c>
      <c r="J42" s="40" t="e">
        <f>SUM(#REF!+#REF!+#REF!+#REF!+#REF!+#REF!+#REF!+#REF!+#REF!+#REF!+#REF!+#REF!)</f>
        <v>#REF!</v>
      </c>
      <c r="K42" s="31"/>
      <c r="L42" s="40" t="e">
        <f>SUM(#REF!+#REF!+#REF!+#REF!+#REF!+#REF!+#REF!+#REF!+#REF!+#REF!+#REF!+#REF!)</f>
        <v>#REF!</v>
      </c>
      <c r="M42" s="40" t="e">
        <f>SUM(#REF!+#REF!+#REF!+#REF!+#REF!+#REF!+#REF!+#REF!+#REF!+#REF!+#REF!+#REF!)</f>
        <v>#REF!</v>
      </c>
      <c r="N42" s="40" t="e">
        <f>SUM(#REF!+#REF!+#REF!+#REF!+#REF!+#REF!+#REF!+#REF!+#REF!+#REF!+#REF!+#REF!)</f>
        <v>#REF!</v>
      </c>
      <c r="O42" s="40" t="e">
        <f>SUM(#REF!+#REF!+#REF!+#REF!+#REF!+#REF!+#REF!+#REF!+#REF!+#REF!+#REF!+#REF!)</f>
        <v>#REF!</v>
      </c>
      <c r="P42" s="31"/>
      <c r="Q42" s="40" t="e">
        <f>SUM(#REF!+#REF!+#REF!+#REF!+#REF!+#REF!+#REF!+#REF!+#REF!+#REF!+#REF!+#REF!)</f>
        <v>#REF!</v>
      </c>
      <c r="R42" s="40" t="e">
        <f>SUM(#REF!+#REF!+#REF!+#REF!+#REF!+#REF!+#REF!+#REF!+#REF!+#REF!+#REF!+#REF!)</f>
        <v>#REF!</v>
      </c>
      <c r="S42" s="40" t="e">
        <f>SUM(#REF!+#REF!+#REF!+#REF!+#REF!+#REF!+#REF!+#REF!+#REF!+#REF!+#REF!+#REF!)</f>
        <v>#REF!</v>
      </c>
      <c r="T42" s="40" t="e">
        <f>SUM(#REF!+#REF!+#REF!+#REF!+#REF!+#REF!+#REF!+#REF!+#REF!+#REF!+#REF!+#REF!)</f>
        <v>#REF!</v>
      </c>
      <c r="U42" s="31"/>
      <c r="V42" s="40" t="e">
        <f>SUM(#REF!+#REF!+#REF!+#REF!+#REF!+#REF!+#REF!+#REF!+#REF!+#REF!+#REF!+#REF!)</f>
        <v>#REF!</v>
      </c>
      <c r="W42" s="40" t="e">
        <f>SUM(#REF!+#REF!+#REF!+#REF!+#REF!+#REF!+#REF!+#REF!+#REF!+#REF!+#REF!+#REF!)</f>
        <v>#REF!</v>
      </c>
      <c r="X42" s="40" t="e">
        <f>SUM(#REF!+#REF!+#REF!+#REF!+#REF!+#REF!+#REF!+#REF!+#REF!+#REF!+#REF!+#REF!)</f>
        <v>#REF!</v>
      </c>
      <c r="Y42" s="40" t="e">
        <f>SUM(#REF!+#REF!+#REF!+#REF!+#REF!+#REF!+#REF!+#REF!+#REF!+#REF!+#REF!+#REF!)</f>
        <v>#REF!</v>
      </c>
      <c r="Z42" s="31"/>
      <c r="AA42" s="40" t="e">
        <f>SUM(#REF!+#REF!+#REF!+#REF!+#REF!+#REF!+#REF!+#REF!+#REF!+#REF!+#REF!+#REF!)</f>
        <v>#REF!</v>
      </c>
      <c r="AB42" s="40" t="e">
        <f>SUM(#REF!+#REF!+#REF!+#REF!+#REF!+#REF!+#REF!+#REF!+#REF!+#REF!+#REF!+#REF!)</f>
        <v>#REF!</v>
      </c>
      <c r="AC42" s="40" t="e">
        <f>SUM(#REF!+#REF!+#REF!+#REF!+#REF!+#REF!+#REF!+#REF!+#REF!+#REF!+#REF!+#REF!)</f>
        <v>#REF!</v>
      </c>
      <c r="AD42" s="63">
        <v>22527.48</v>
      </c>
      <c r="AE42" s="63">
        <v>68111.16</v>
      </c>
      <c r="AF42" s="63">
        <v>64730.38</v>
      </c>
      <c r="AG42" s="63">
        <f t="shared" si="4"/>
        <v>25908.260000000002</v>
      </c>
      <c r="AH42" s="63">
        <f t="shared" si="5"/>
        <v>66272.15868000001</v>
      </c>
      <c r="AI42" s="63" t="e">
        <f>SUM(#REF!+#REF!+#REF!+#REF!+#REF!+#REF!+#REF!+#REF!+#REF!+#REF!+#REF!+#REF!)</f>
        <v>#REF!</v>
      </c>
    </row>
    <row r="43" spans="1:35" ht="14.25" customHeight="1">
      <c r="A43" s="7">
        <f t="shared" si="6"/>
        <v>32</v>
      </c>
      <c r="B43" s="7">
        <v>35</v>
      </c>
      <c r="C43" s="6" t="s">
        <v>24</v>
      </c>
      <c r="D43" s="8" t="s">
        <v>127</v>
      </c>
      <c r="E43" s="40" t="e">
        <f>SUM(#REF!+#REF!+#REF!+#REF!+#REF!+#REF!+#REF!+#REF!+#REF!+#REF!+#REF!+#REF!)</f>
        <v>#REF!</v>
      </c>
      <c r="F43" s="31"/>
      <c r="G43" s="40" t="e">
        <f>SUM(#REF!+#REF!+#REF!+#REF!+#REF!+#REF!+#REF!+#REF!+#REF!+#REF!+#REF!+#REF!)</f>
        <v>#REF!</v>
      </c>
      <c r="H43" s="40" t="e">
        <f>SUM(#REF!+#REF!+#REF!+#REF!+#REF!+#REF!+#REF!+#REF!+#REF!+#REF!+#REF!+#REF!)</f>
        <v>#REF!</v>
      </c>
      <c r="I43" s="40" t="e">
        <f>SUM(#REF!+#REF!+#REF!+#REF!+#REF!+#REF!+#REF!+#REF!+#REF!+#REF!+#REF!+#REF!)</f>
        <v>#REF!</v>
      </c>
      <c r="J43" s="40" t="e">
        <f>SUM(#REF!+#REF!+#REF!+#REF!+#REF!+#REF!+#REF!+#REF!+#REF!+#REF!+#REF!+#REF!)</f>
        <v>#REF!</v>
      </c>
      <c r="K43" s="31"/>
      <c r="L43" s="40" t="e">
        <f>SUM(#REF!+#REF!+#REF!+#REF!+#REF!+#REF!+#REF!+#REF!+#REF!+#REF!+#REF!+#REF!)</f>
        <v>#REF!</v>
      </c>
      <c r="M43" s="40" t="e">
        <f>SUM(#REF!+#REF!+#REF!+#REF!+#REF!+#REF!+#REF!+#REF!+#REF!+#REF!+#REF!+#REF!)</f>
        <v>#REF!</v>
      </c>
      <c r="N43" s="40" t="e">
        <f>SUM(#REF!+#REF!+#REF!+#REF!+#REF!+#REF!+#REF!+#REF!+#REF!+#REF!+#REF!+#REF!)</f>
        <v>#REF!</v>
      </c>
      <c r="O43" s="40" t="e">
        <f>SUM(#REF!+#REF!+#REF!+#REF!+#REF!+#REF!+#REF!+#REF!+#REF!+#REF!+#REF!+#REF!)</f>
        <v>#REF!</v>
      </c>
      <c r="P43" s="31"/>
      <c r="Q43" s="40" t="e">
        <f>SUM(#REF!+#REF!+#REF!+#REF!+#REF!+#REF!+#REF!+#REF!+#REF!+#REF!+#REF!+#REF!)</f>
        <v>#REF!</v>
      </c>
      <c r="R43" s="40" t="e">
        <f>SUM(#REF!+#REF!+#REF!+#REF!+#REF!+#REF!+#REF!+#REF!+#REF!+#REF!+#REF!+#REF!)</f>
        <v>#REF!</v>
      </c>
      <c r="S43" s="40" t="e">
        <f>SUM(#REF!+#REF!+#REF!+#REF!+#REF!+#REF!+#REF!+#REF!+#REF!+#REF!+#REF!+#REF!)</f>
        <v>#REF!</v>
      </c>
      <c r="T43" s="40" t="e">
        <f>SUM(#REF!+#REF!+#REF!+#REF!+#REF!+#REF!+#REF!+#REF!+#REF!+#REF!+#REF!+#REF!)</f>
        <v>#REF!</v>
      </c>
      <c r="U43" s="31"/>
      <c r="V43" s="40" t="e">
        <f>SUM(#REF!+#REF!+#REF!+#REF!+#REF!+#REF!+#REF!+#REF!+#REF!+#REF!+#REF!+#REF!)</f>
        <v>#REF!</v>
      </c>
      <c r="W43" s="40" t="e">
        <f>SUM(#REF!+#REF!+#REF!+#REF!+#REF!+#REF!+#REF!+#REF!+#REF!+#REF!+#REF!+#REF!)</f>
        <v>#REF!</v>
      </c>
      <c r="X43" s="40" t="e">
        <f>SUM(#REF!+#REF!+#REF!+#REF!+#REF!+#REF!+#REF!+#REF!+#REF!+#REF!+#REF!+#REF!)</f>
        <v>#REF!</v>
      </c>
      <c r="Y43" s="40" t="e">
        <f>SUM(#REF!+#REF!+#REF!+#REF!+#REF!+#REF!+#REF!+#REF!+#REF!+#REF!+#REF!+#REF!)</f>
        <v>#REF!</v>
      </c>
      <c r="Z43" s="31"/>
      <c r="AA43" s="40" t="e">
        <f>SUM(#REF!+#REF!+#REF!+#REF!+#REF!+#REF!+#REF!+#REF!+#REF!+#REF!+#REF!+#REF!)</f>
        <v>#REF!</v>
      </c>
      <c r="AB43" s="40" t="e">
        <f>SUM(#REF!+#REF!+#REF!+#REF!+#REF!+#REF!+#REF!+#REF!+#REF!+#REF!+#REF!+#REF!)</f>
        <v>#REF!</v>
      </c>
      <c r="AC43" s="40" t="e">
        <f>SUM(#REF!+#REF!+#REF!+#REF!+#REF!+#REF!+#REF!+#REF!+#REF!+#REF!+#REF!+#REF!)</f>
        <v>#REF!</v>
      </c>
      <c r="AD43" s="63">
        <v>28201.32</v>
      </c>
      <c r="AE43" s="63">
        <f>68132.4-1200.98</f>
        <v>66931.42</v>
      </c>
      <c r="AF43" s="63">
        <v>60321.09</v>
      </c>
      <c r="AG43" s="63">
        <f t="shared" si="4"/>
        <v>34811.649999999994</v>
      </c>
      <c r="AH43" s="63">
        <f t="shared" si="5"/>
        <v>65124.27166</v>
      </c>
      <c r="AI43" s="63" t="e">
        <f>SUM(#REF!+#REF!+#REF!+#REF!+#REF!+#REF!+#REF!+#REF!+#REF!+#REF!+#REF!+#REF!)</f>
        <v>#REF!</v>
      </c>
    </row>
    <row r="44" spans="1:35" ht="16.5" customHeight="1">
      <c r="A44" s="7">
        <f t="shared" si="6"/>
        <v>33</v>
      </c>
      <c r="B44" s="7">
        <v>35</v>
      </c>
      <c r="C44" s="6" t="s">
        <v>37</v>
      </c>
      <c r="D44" s="8" t="s">
        <v>128</v>
      </c>
      <c r="E44" s="40" t="e">
        <f>SUM(#REF!+#REF!+#REF!+#REF!+#REF!+#REF!+#REF!+#REF!+#REF!+#REF!+#REF!+#REF!)</f>
        <v>#REF!</v>
      </c>
      <c r="F44" s="31"/>
      <c r="G44" s="40" t="e">
        <f>SUM(#REF!+#REF!+#REF!+#REF!+#REF!+#REF!+#REF!+#REF!+#REF!+#REF!+#REF!+#REF!)</f>
        <v>#REF!</v>
      </c>
      <c r="H44" s="40" t="e">
        <f>SUM(#REF!+#REF!+#REF!+#REF!+#REF!+#REF!+#REF!+#REF!+#REF!+#REF!+#REF!+#REF!)</f>
        <v>#REF!</v>
      </c>
      <c r="I44" s="40" t="e">
        <f>SUM(#REF!+#REF!+#REF!+#REF!+#REF!+#REF!+#REF!+#REF!+#REF!+#REF!+#REF!+#REF!)</f>
        <v>#REF!</v>
      </c>
      <c r="J44" s="40" t="e">
        <f>SUM(#REF!+#REF!+#REF!+#REF!+#REF!+#REF!+#REF!+#REF!+#REF!+#REF!+#REF!+#REF!)</f>
        <v>#REF!</v>
      </c>
      <c r="K44" s="31"/>
      <c r="L44" s="40" t="e">
        <f>SUM(#REF!+#REF!+#REF!+#REF!+#REF!+#REF!+#REF!+#REF!+#REF!+#REF!+#REF!+#REF!)</f>
        <v>#REF!</v>
      </c>
      <c r="M44" s="40" t="e">
        <f>SUM(#REF!+#REF!+#REF!+#REF!+#REF!+#REF!+#REF!+#REF!+#REF!+#REF!+#REF!+#REF!)</f>
        <v>#REF!</v>
      </c>
      <c r="N44" s="40" t="e">
        <f>SUM(#REF!+#REF!+#REF!+#REF!+#REF!+#REF!+#REF!+#REF!+#REF!+#REF!+#REF!+#REF!)</f>
        <v>#REF!</v>
      </c>
      <c r="O44" s="40" t="e">
        <f>SUM(#REF!+#REF!+#REF!+#REF!+#REF!+#REF!+#REF!+#REF!+#REF!+#REF!+#REF!+#REF!)</f>
        <v>#REF!</v>
      </c>
      <c r="P44" s="31"/>
      <c r="Q44" s="40" t="e">
        <f>SUM(#REF!+#REF!+#REF!+#REF!+#REF!+#REF!+#REF!+#REF!+#REF!+#REF!+#REF!+#REF!)</f>
        <v>#REF!</v>
      </c>
      <c r="R44" s="40" t="e">
        <f>SUM(#REF!+#REF!+#REF!+#REF!+#REF!+#REF!+#REF!+#REF!+#REF!+#REF!+#REF!+#REF!)</f>
        <v>#REF!</v>
      </c>
      <c r="S44" s="40" t="e">
        <f>SUM(#REF!+#REF!+#REF!+#REF!+#REF!+#REF!+#REF!+#REF!+#REF!+#REF!+#REF!+#REF!)</f>
        <v>#REF!</v>
      </c>
      <c r="T44" s="40" t="e">
        <f>SUM(#REF!+#REF!+#REF!+#REF!+#REF!+#REF!+#REF!+#REF!+#REF!+#REF!+#REF!+#REF!)</f>
        <v>#REF!</v>
      </c>
      <c r="U44" s="31"/>
      <c r="V44" s="40" t="e">
        <f>SUM(#REF!+#REF!+#REF!+#REF!+#REF!+#REF!+#REF!+#REF!+#REF!+#REF!+#REF!+#REF!)</f>
        <v>#REF!</v>
      </c>
      <c r="W44" s="40" t="e">
        <f>SUM(#REF!+#REF!+#REF!+#REF!+#REF!+#REF!+#REF!+#REF!+#REF!+#REF!+#REF!+#REF!)</f>
        <v>#REF!</v>
      </c>
      <c r="X44" s="40" t="e">
        <f>SUM(#REF!+#REF!+#REF!+#REF!+#REF!+#REF!+#REF!+#REF!+#REF!+#REF!+#REF!+#REF!)</f>
        <v>#REF!</v>
      </c>
      <c r="Y44" s="40" t="e">
        <f>SUM(#REF!+#REF!+#REF!+#REF!+#REF!+#REF!+#REF!+#REF!+#REF!+#REF!+#REF!+#REF!)</f>
        <v>#REF!</v>
      </c>
      <c r="Z44" s="31"/>
      <c r="AA44" s="40" t="e">
        <f>SUM(#REF!+#REF!+#REF!+#REF!+#REF!+#REF!+#REF!+#REF!+#REF!+#REF!+#REF!+#REF!)</f>
        <v>#REF!</v>
      </c>
      <c r="AB44" s="40" t="e">
        <f>SUM(#REF!+#REF!+#REF!+#REF!+#REF!+#REF!+#REF!+#REF!+#REF!+#REF!+#REF!+#REF!)</f>
        <v>#REF!</v>
      </c>
      <c r="AC44" s="40" t="e">
        <f>SUM(#REF!+#REF!+#REF!+#REF!+#REF!+#REF!+#REF!+#REF!+#REF!+#REF!+#REF!+#REF!)</f>
        <v>#REF!</v>
      </c>
      <c r="AD44" s="63">
        <v>37027.19</v>
      </c>
      <c r="AE44" s="63">
        <v>68481.16</v>
      </c>
      <c r="AF44" s="63">
        <v>61578.77</v>
      </c>
      <c r="AG44" s="63">
        <f t="shared" si="4"/>
        <v>43929.58000000001</v>
      </c>
      <c r="AH44" s="63">
        <f t="shared" si="5"/>
        <v>66632.16868</v>
      </c>
      <c r="AI44" s="63" t="e">
        <f>SUM(#REF!+#REF!+#REF!+#REF!+#REF!+#REF!+#REF!+#REF!+#REF!+#REF!+#REF!+#REF!)</f>
        <v>#REF!</v>
      </c>
    </row>
    <row r="45" spans="1:35" ht="12.75" customHeight="1">
      <c r="A45" s="7">
        <f t="shared" si="6"/>
        <v>34</v>
      </c>
      <c r="B45" s="7">
        <v>35</v>
      </c>
      <c r="C45" s="6" t="s">
        <v>38</v>
      </c>
      <c r="D45" s="8" t="s">
        <v>129</v>
      </c>
      <c r="E45" s="40" t="e">
        <f>SUM(#REF!+#REF!+#REF!+#REF!+#REF!+#REF!+#REF!+#REF!+#REF!+#REF!+#REF!+#REF!)</f>
        <v>#REF!</v>
      </c>
      <c r="F45" s="31"/>
      <c r="G45" s="40" t="e">
        <f>SUM(#REF!+#REF!+#REF!+#REF!+#REF!+#REF!+#REF!+#REF!+#REF!+#REF!+#REF!+#REF!)</f>
        <v>#REF!</v>
      </c>
      <c r="H45" s="40" t="e">
        <f>SUM(#REF!+#REF!+#REF!+#REF!+#REF!+#REF!+#REF!+#REF!+#REF!+#REF!+#REF!+#REF!)</f>
        <v>#REF!</v>
      </c>
      <c r="I45" s="40" t="e">
        <f>SUM(#REF!+#REF!+#REF!+#REF!+#REF!+#REF!+#REF!+#REF!+#REF!+#REF!+#REF!+#REF!)</f>
        <v>#REF!</v>
      </c>
      <c r="J45" s="40" t="e">
        <f>SUM(#REF!+#REF!+#REF!+#REF!+#REF!+#REF!+#REF!+#REF!+#REF!+#REF!+#REF!+#REF!)</f>
        <v>#REF!</v>
      </c>
      <c r="K45" s="31"/>
      <c r="L45" s="40" t="e">
        <f>SUM(#REF!+#REF!+#REF!+#REF!+#REF!+#REF!+#REF!+#REF!+#REF!+#REF!+#REF!+#REF!)</f>
        <v>#REF!</v>
      </c>
      <c r="M45" s="40" t="e">
        <f>SUM(#REF!+#REF!+#REF!+#REF!+#REF!+#REF!+#REF!+#REF!+#REF!+#REF!+#REF!+#REF!)</f>
        <v>#REF!</v>
      </c>
      <c r="N45" s="40" t="e">
        <f>SUM(#REF!+#REF!+#REF!+#REF!+#REF!+#REF!+#REF!+#REF!+#REF!+#REF!+#REF!+#REF!)</f>
        <v>#REF!</v>
      </c>
      <c r="O45" s="40" t="e">
        <f>SUM(#REF!+#REF!+#REF!+#REF!+#REF!+#REF!+#REF!+#REF!+#REF!+#REF!+#REF!+#REF!)</f>
        <v>#REF!</v>
      </c>
      <c r="P45" s="31"/>
      <c r="Q45" s="40" t="e">
        <f>SUM(#REF!+#REF!+#REF!+#REF!+#REF!+#REF!+#REF!+#REF!+#REF!+#REF!+#REF!+#REF!)</f>
        <v>#REF!</v>
      </c>
      <c r="R45" s="40" t="e">
        <f>SUM(#REF!+#REF!+#REF!+#REF!+#REF!+#REF!+#REF!+#REF!+#REF!+#REF!+#REF!+#REF!)</f>
        <v>#REF!</v>
      </c>
      <c r="S45" s="40" t="e">
        <f>SUM(#REF!+#REF!+#REF!+#REF!+#REF!+#REF!+#REF!+#REF!+#REF!+#REF!+#REF!+#REF!)</f>
        <v>#REF!</v>
      </c>
      <c r="T45" s="40" t="e">
        <f>SUM(#REF!+#REF!+#REF!+#REF!+#REF!+#REF!+#REF!+#REF!+#REF!+#REF!+#REF!+#REF!)</f>
        <v>#REF!</v>
      </c>
      <c r="U45" s="31"/>
      <c r="V45" s="40" t="e">
        <f>SUM(#REF!+#REF!+#REF!+#REF!+#REF!+#REF!+#REF!+#REF!+#REF!+#REF!+#REF!+#REF!)</f>
        <v>#REF!</v>
      </c>
      <c r="W45" s="40" t="e">
        <f>SUM(#REF!+#REF!+#REF!+#REF!+#REF!+#REF!+#REF!+#REF!+#REF!+#REF!+#REF!+#REF!)</f>
        <v>#REF!</v>
      </c>
      <c r="X45" s="40" t="e">
        <f>SUM(#REF!+#REF!+#REF!+#REF!+#REF!+#REF!+#REF!+#REF!+#REF!+#REF!+#REF!+#REF!)</f>
        <v>#REF!</v>
      </c>
      <c r="Y45" s="40" t="e">
        <f>SUM(#REF!+#REF!+#REF!+#REF!+#REF!+#REF!+#REF!+#REF!+#REF!+#REF!+#REF!+#REF!)</f>
        <v>#REF!</v>
      </c>
      <c r="Z45" s="31"/>
      <c r="AA45" s="40" t="e">
        <f>SUM(#REF!+#REF!+#REF!+#REF!+#REF!+#REF!+#REF!+#REF!+#REF!+#REF!+#REF!+#REF!)</f>
        <v>#REF!</v>
      </c>
      <c r="AB45" s="40" t="e">
        <f>SUM(#REF!+#REF!+#REF!+#REF!+#REF!+#REF!+#REF!+#REF!+#REF!+#REF!+#REF!+#REF!)</f>
        <v>#REF!</v>
      </c>
      <c r="AC45" s="40" t="e">
        <f>SUM(#REF!+#REF!+#REF!+#REF!+#REF!+#REF!+#REF!+#REF!+#REF!+#REF!+#REF!+#REF!)</f>
        <v>#REF!</v>
      </c>
      <c r="AD45" s="63">
        <v>28606.35</v>
      </c>
      <c r="AE45" s="63">
        <v>68636.64</v>
      </c>
      <c r="AF45" s="63">
        <v>67774.81</v>
      </c>
      <c r="AG45" s="63">
        <f t="shared" si="4"/>
        <v>29468.179999999993</v>
      </c>
      <c r="AH45" s="63">
        <f t="shared" si="5"/>
        <v>66783.45072</v>
      </c>
      <c r="AI45" s="63" t="e">
        <f>SUM(#REF!+#REF!+#REF!+#REF!+#REF!+#REF!+#REF!+#REF!+#REF!+#REF!+#REF!+#REF!)</f>
        <v>#REF!</v>
      </c>
    </row>
    <row r="46" spans="1:35" ht="15.75" customHeight="1">
      <c r="A46" s="7">
        <f t="shared" si="6"/>
        <v>35</v>
      </c>
      <c r="B46" s="7">
        <v>35</v>
      </c>
      <c r="C46" s="6" t="s">
        <v>39</v>
      </c>
      <c r="D46" s="8" t="s">
        <v>130</v>
      </c>
      <c r="E46" s="40" t="e">
        <f>SUM(#REF!+#REF!+#REF!+#REF!+#REF!+#REF!+#REF!+#REF!+#REF!+#REF!+#REF!+#REF!)</f>
        <v>#REF!</v>
      </c>
      <c r="F46" s="31"/>
      <c r="G46" s="40" t="e">
        <f>SUM(#REF!+#REF!+#REF!+#REF!+#REF!+#REF!+#REF!+#REF!+#REF!+#REF!+#REF!+#REF!)</f>
        <v>#REF!</v>
      </c>
      <c r="H46" s="40" t="e">
        <f>SUM(#REF!+#REF!+#REF!+#REF!+#REF!+#REF!+#REF!+#REF!+#REF!+#REF!+#REF!+#REF!)</f>
        <v>#REF!</v>
      </c>
      <c r="I46" s="40" t="e">
        <f>SUM(#REF!+#REF!+#REF!+#REF!+#REF!+#REF!+#REF!+#REF!+#REF!+#REF!+#REF!+#REF!)</f>
        <v>#REF!</v>
      </c>
      <c r="J46" s="40" t="e">
        <f>SUM(#REF!+#REF!+#REF!+#REF!+#REF!+#REF!+#REF!+#REF!+#REF!+#REF!+#REF!+#REF!)</f>
        <v>#REF!</v>
      </c>
      <c r="K46" s="31"/>
      <c r="L46" s="40" t="e">
        <f>SUM(#REF!+#REF!+#REF!+#REF!+#REF!+#REF!+#REF!+#REF!+#REF!+#REF!+#REF!+#REF!)</f>
        <v>#REF!</v>
      </c>
      <c r="M46" s="40" t="e">
        <f>SUM(#REF!+#REF!+#REF!+#REF!+#REF!+#REF!+#REF!+#REF!+#REF!+#REF!+#REF!+#REF!)</f>
        <v>#REF!</v>
      </c>
      <c r="N46" s="40" t="e">
        <f>SUM(#REF!+#REF!+#REF!+#REF!+#REF!+#REF!+#REF!+#REF!+#REF!+#REF!+#REF!+#REF!)</f>
        <v>#REF!</v>
      </c>
      <c r="O46" s="40" t="e">
        <f>SUM(#REF!+#REF!+#REF!+#REF!+#REF!+#REF!+#REF!+#REF!+#REF!+#REF!+#REF!+#REF!)</f>
        <v>#REF!</v>
      </c>
      <c r="P46" s="31"/>
      <c r="Q46" s="40" t="e">
        <f>SUM(#REF!+#REF!+#REF!+#REF!+#REF!+#REF!+#REF!+#REF!+#REF!+#REF!+#REF!+#REF!)</f>
        <v>#REF!</v>
      </c>
      <c r="R46" s="40" t="e">
        <f>SUM(#REF!+#REF!+#REF!+#REF!+#REF!+#REF!+#REF!+#REF!+#REF!+#REF!+#REF!+#REF!)</f>
        <v>#REF!</v>
      </c>
      <c r="S46" s="40" t="e">
        <f>SUM(#REF!+#REF!+#REF!+#REF!+#REF!+#REF!+#REF!+#REF!+#REF!+#REF!+#REF!+#REF!)</f>
        <v>#REF!</v>
      </c>
      <c r="T46" s="40" t="e">
        <f>SUM(#REF!+#REF!+#REF!+#REF!+#REF!+#REF!+#REF!+#REF!+#REF!+#REF!+#REF!+#REF!)</f>
        <v>#REF!</v>
      </c>
      <c r="U46" s="31"/>
      <c r="V46" s="40" t="e">
        <f>SUM(#REF!+#REF!+#REF!+#REF!+#REF!+#REF!+#REF!+#REF!+#REF!+#REF!+#REF!+#REF!)</f>
        <v>#REF!</v>
      </c>
      <c r="W46" s="40" t="e">
        <f>SUM(#REF!+#REF!+#REF!+#REF!+#REF!+#REF!+#REF!+#REF!+#REF!+#REF!+#REF!+#REF!)</f>
        <v>#REF!</v>
      </c>
      <c r="X46" s="40" t="e">
        <f>SUM(#REF!+#REF!+#REF!+#REF!+#REF!+#REF!+#REF!+#REF!+#REF!+#REF!+#REF!+#REF!)</f>
        <v>#REF!</v>
      </c>
      <c r="Y46" s="40" t="e">
        <f>SUM(#REF!+#REF!+#REF!+#REF!+#REF!+#REF!+#REF!+#REF!+#REF!+#REF!+#REF!+#REF!)</f>
        <v>#REF!</v>
      </c>
      <c r="Z46" s="31"/>
      <c r="AA46" s="40" t="e">
        <f>SUM(#REF!+#REF!+#REF!+#REF!+#REF!+#REF!+#REF!+#REF!+#REF!+#REF!+#REF!+#REF!)</f>
        <v>#REF!</v>
      </c>
      <c r="AB46" s="40" t="e">
        <f>SUM(#REF!+#REF!+#REF!+#REF!+#REF!+#REF!+#REF!+#REF!+#REF!+#REF!+#REF!+#REF!)</f>
        <v>#REF!</v>
      </c>
      <c r="AC46" s="40" t="e">
        <f>SUM(#REF!+#REF!+#REF!+#REF!+#REF!+#REF!+#REF!+#REF!+#REF!+#REF!+#REF!+#REF!)</f>
        <v>#REF!</v>
      </c>
      <c r="AD46" s="63">
        <v>26806.34</v>
      </c>
      <c r="AE46" s="63">
        <f>67867.98+74.39</f>
        <v>67942.37</v>
      </c>
      <c r="AF46" s="63">
        <v>66677.93</v>
      </c>
      <c r="AG46" s="63">
        <f t="shared" si="4"/>
        <v>28070.78</v>
      </c>
      <c r="AH46" s="63">
        <f t="shared" si="5"/>
        <v>66107.92601</v>
      </c>
      <c r="AI46" s="63" t="e">
        <f>SUM(#REF!+#REF!+#REF!+#REF!+#REF!+#REF!+#REF!+#REF!+#REF!+#REF!+#REF!+#REF!)</f>
        <v>#REF!</v>
      </c>
    </row>
    <row r="47" spans="1:35" ht="16.5" customHeight="1">
      <c r="A47" s="7">
        <f t="shared" si="6"/>
        <v>36</v>
      </c>
      <c r="B47" s="7">
        <v>34</v>
      </c>
      <c r="C47" s="6" t="s">
        <v>18</v>
      </c>
      <c r="D47" s="8" t="s">
        <v>19</v>
      </c>
      <c r="E47" s="40" t="e">
        <f>SUM(#REF!+#REF!+#REF!+#REF!+#REF!+#REF!+#REF!+#REF!+#REF!+#REF!+#REF!+#REF!)</f>
        <v>#REF!</v>
      </c>
      <c r="F47" s="31"/>
      <c r="G47" s="40" t="e">
        <f>SUM(#REF!+#REF!+#REF!+#REF!+#REF!+#REF!+#REF!+#REF!+#REF!+#REF!+#REF!+#REF!)</f>
        <v>#REF!</v>
      </c>
      <c r="H47" s="40" t="e">
        <f>SUM(#REF!+#REF!+#REF!+#REF!+#REF!+#REF!+#REF!+#REF!+#REF!+#REF!+#REF!+#REF!)</f>
        <v>#REF!</v>
      </c>
      <c r="I47" s="40" t="e">
        <f>SUM(#REF!+#REF!+#REF!+#REF!+#REF!+#REF!+#REF!+#REF!+#REF!+#REF!+#REF!+#REF!)</f>
        <v>#REF!</v>
      </c>
      <c r="J47" s="40" t="e">
        <f>SUM(#REF!+#REF!+#REF!+#REF!+#REF!+#REF!+#REF!+#REF!+#REF!+#REF!+#REF!+#REF!)</f>
        <v>#REF!</v>
      </c>
      <c r="K47" s="31"/>
      <c r="L47" s="40" t="e">
        <f>SUM(#REF!+#REF!+#REF!+#REF!+#REF!+#REF!+#REF!+#REF!+#REF!+#REF!+#REF!+#REF!)</f>
        <v>#REF!</v>
      </c>
      <c r="M47" s="40" t="e">
        <f>SUM(#REF!+#REF!+#REF!+#REF!+#REF!+#REF!+#REF!+#REF!+#REF!+#REF!+#REF!+#REF!)</f>
        <v>#REF!</v>
      </c>
      <c r="N47" s="40" t="e">
        <f>SUM(#REF!+#REF!+#REF!+#REF!+#REF!+#REF!+#REF!+#REF!+#REF!+#REF!+#REF!+#REF!)</f>
        <v>#REF!</v>
      </c>
      <c r="O47" s="40" t="e">
        <f>SUM(#REF!+#REF!+#REF!+#REF!+#REF!+#REF!+#REF!+#REF!+#REF!+#REF!+#REF!+#REF!)</f>
        <v>#REF!</v>
      </c>
      <c r="P47" s="31"/>
      <c r="Q47" s="40" t="e">
        <f>SUM(#REF!+#REF!+#REF!+#REF!+#REF!+#REF!+#REF!+#REF!+#REF!+#REF!+#REF!+#REF!)</f>
        <v>#REF!</v>
      </c>
      <c r="R47" s="40" t="e">
        <f>SUM(#REF!+#REF!+#REF!+#REF!+#REF!+#REF!+#REF!+#REF!+#REF!+#REF!+#REF!+#REF!)</f>
        <v>#REF!</v>
      </c>
      <c r="S47" s="40" t="e">
        <f>SUM(#REF!+#REF!+#REF!+#REF!+#REF!+#REF!+#REF!+#REF!+#REF!+#REF!+#REF!+#REF!)</f>
        <v>#REF!</v>
      </c>
      <c r="T47" s="40" t="e">
        <f>SUM(#REF!+#REF!+#REF!+#REF!+#REF!+#REF!+#REF!+#REF!+#REF!+#REF!+#REF!+#REF!)</f>
        <v>#REF!</v>
      </c>
      <c r="U47" s="31"/>
      <c r="V47" s="40" t="e">
        <f>SUM(#REF!+#REF!+#REF!+#REF!+#REF!+#REF!+#REF!+#REF!+#REF!+#REF!+#REF!+#REF!)</f>
        <v>#REF!</v>
      </c>
      <c r="W47" s="40" t="e">
        <f>SUM(#REF!+#REF!+#REF!+#REF!+#REF!+#REF!+#REF!+#REF!+#REF!+#REF!+#REF!+#REF!)</f>
        <v>#REF!</v>
      </c>
      <c r="X47" s="40" t="e">
        <f>SUM(#REF!+#REF!+#REF!+#REF!+#REF!+#REF!+#REF!+#REF!+#REF!+#REF!+#REF!+#REF!)</f>
        <v>#REF!</v>
      </c>
      <c r="Y47" s="40" t="e">
        <f>SUM(#REF!+#REF!+#REF!+#REF!+#REF!+#REF!+#REF!+#REF!+#REF!+#REF!+#REF!+#REF!)</f>
        <v>#REF!</v>
      </c>
      <c r="Z47" s="31"/>
      <c r="AA47" s="40" t="e">
        <f>SUM(#REF!+#REF!+#REF!+#REF!+#REF!+#REF!+#REF!+#REF!+#REF!+#REF!+#REF!+#REF!)</f>
        <v>#REF!</v>
      </c>
      <c r="AB47" s="40" t="e">
        <f>SUM(#REF!+#REF!+#REF!+#REF!+#REF!+#REF!+#REF!+#REF!+#REF!+#REF!+#REF!+#REF!)</f>
        <v>#REF!</v>
      </c>
      <c r="AC47" s="40" t="e">
        <f>SUM(#REF!+#REF!+#REF!+#REF!+#REF!+#REF!+#REF!+#REF!+#REF!+#REF!+#REF!+#REF!)</f>
        <v>#REF!</v>
      </c>
      <c r="AD47" s="63">
        <v>36226.56</v>
      </c>
      <c r="AE47" s="63">
        <v>104078.64</v>
      </c>
      <c r="AF47" s="63">
        <v>100478.72</v>
      </c>
      <c r="AG47" s="63">
        <f t="shared" si="4"/>
        <v>39826.48000000001</v>
      </c>
      <c r="AH47" s="63">
        <f t="shared" si="5"/>
        <v>101268.51672</v>
      </c>
      <c r="AI47" s="63" t="e">
        <f>SUM(#REF!+#REF!+#REF!+#REF!+#REF!+#REF!+#REF!+#REF!+#REF!+#REF!+#REF!+#REF!)</f>
        <v>#REF!</v>
      </c>
    </row>
    <row r="48" spans="1:35" ht="16.5" customHeight="1">
      <c r="A48" s="7">
        <f t="shared" si="6"/>
        <v>37</v>
      </c>
      <c r="B48" s="7">
        <v>36</v>
      </c>
      <c r="C48" s="6" t="s">
        <v>6</v>
      </c>
      <c r="D48" s="8" t="s">
        <v>131</v>
      </c>
      <c r="E48" s="40" t="e">
        <f>SUM(#REF!+#REF!+#REF!+#REF!+#REF!+#REF!+#REF!+#REF!+#REF!+#REF!+#REF!+#REF!)</f>
        <v>#REF!</v>
      </c>
      <c r="F48" s="31"/>
      <c r="G48" s="40" t="e">
        <f>SUM(#REF!+#REF!+#REF!+#REF!+#REF!+#REF!+#REF!+#REF!+#REF!+#REF!+#REF!+#REF!)</f>
        <v>#REF!</v>
      </c>
      <c r="H48" s="40" t="e">
        <f>SUM(#REF!+#REF!+#REF!+#REF!+#REF!+#REF!+#REF!+#REF!+#REF!+#REF!+#REF!+#REF!)</f>
        <v>#REF!</v>
      </c>
      <c r="I48" s="40" t="e">
        <f>SUM(#REF!+#REF!+#REF!+#REF!+#REF!+#REF!+#REF!+#REF!+#REF!+#REF!+#REF!+#REF!)</f>
        <v>#REF!</v>
      </c>
      <c r="J48" s="40" t="e">
        <f>SUM(#REF!+#REF!+#REF!+#REF!+#REF!+#REF!+#REF!+#REF!+#REF!+#REF!+#REF!+#REF!)</f>
        <v>#REF!</v>
      </c>
      <c r="K48" s="31"/>
      <c r="L48" s="40" t="e">
        <f>SUM(#REF!+#REF!+#REF!+#REF!+#REF!+#REF!+#REF!+#REF!+#REF!+#REF!+#REF!+#REF!)</f>
        <v>#REF!</v>
      </c>
      <c r="M48" s="40" t="e">
        <f>SUM(#REF!+#REF!+#REF!+#REF!+#REF!+#REF!+#REF!+#REF!+#REF!+#REF!+#REF!+#REF!)</f>
        <v>#REF!</v>
      </c>
      <c r="N48" s="40" t="e">
        <f>SUM(#REF!+#REF!+#REF!+#REF!+#REF!+#REF!+#REF!+#REF!+#REF!+#REF!+#REF!+#REF!)</f>
        <v>#REF!</v>
      </c>
      <c r="O48" s="40" t="e">
        <f>SUM(#REF!+#REF!+#REF!+#REF!+#REF!+#REF!+#REF!+#REF!+#REF!+#REF!+#REF!+#REF!)</f>
        <v>#REF!</v>
      </c>
      <c r="P48" s="31"/>
      <c r="Q48" s="40" t="e">
        <f>SUM(#REF!+#REF!+#REF!+#REF!+#REF!+#REF!+#REF!+#REF!+#REF!+#REF!+#REF!+#REF!)</f>
        <v>#REF!</v>
      </c>
      <c r="R48" s="40" t="e">
        <f>SUM(#REF!+#REF!+#REF!+#REF!+#REF!+#REF!+#REF!+#REF!+#REF!+#REF!+#REF!+#REF!)</f>
        <v>#REF!</v>
      </c>
      <c r="S48" s="40" t="e">
        <f>SUM(#REF!+#REF!+#REF!+#REF!+#REF!+#REF!+#REF!+#REF!+#REF!+#REF!+#REF!+#REF!)</f>
        <v>#REF!</v>
      </c>
      <c r="T48" s="40" t="e">
        <f>SUM(#REF!+#REF!+#REF!+#REF!+#REF!+#REF!+#REF!+#REF!+#REF!+#REF!+#REF!+#REF!)</f>
        <v>#REF!</v>
      </c>
      <c r="U48" s="31"/>
      <c r="V48" s="40" t="e">
        <f>SUM(#REF!+#REF!+#REF!+#REF!+#REF!+#REF!+#REF!+#REF!+#REF!+#REF!+#REF!+#REF!)</f>
        <v>#REF!</v>
      </c>
      <c r="W48" s="40" t="e">
        <f>SUM(#REF!+#REF!+#REF!+#REF!+#REF!+#REF!+#REF!+#REF!+#REF!+#REF!+#REF!+#REF!)</f>
        <v>#REF!</v>
      </c>
      <c r="X48" s="40" t="e">
        <f>SUM(#REF!+#REF!+#REF!+#REF!+#REF!+#REF!+#REF!+#REF!+#REF!+#REF!+#REF!+#REF!)</f>
        <v>#REF!</v>
      </c>
      <c r="Y48" s="40" t="e">
        <f>SUM(#REF!+#REF!+#REF!+#REF!+#REF!+#REF!+#REF!+#REF!+#REF!+#REF!+#REF!+#REF!)</f>
        <v>#REF!</v>
      </c>
      <c r="Z48" s="31"/>
      <c r="AA48" s="40" t="e">
        <f>SUM(#REF!+#REF!+#REF!+#REF!+#REF!+#REF!+#REF!+#REF!+#REF!+#REF!+#REF!+#REF!)</f>
        <v>#REF!</v>
      </c>
      <c r="AB48" s="40" t="e">
        <f>SUM(#REF!+#REF!+#REF!+#REF!+#REF!+#REF!+#REF!+#REF!+#REF!+#REF!+#REF!+#REF!)</f>
        <v>#REF!</v>
      </c>
      <c r="AC48" s="40" t="e">
        <f>SUM(#REF!+#REF!+#REF!+#REF!+#REF!+#REF!+#REF!+#REF!+#REF!+#REF!+#REF!+#REF!)</f>
        <v>#REF!</v>
      </c>
      <c r="AD48" s="63">
        <v>48528.76</v>
      </c>
      <c r="AE48" s="63">
        <v>135246.9</v>
      </c>
      <c r="AF48" s="63">
        <v>132681.74</v>
      </c>
      <c r="AG48" s="63">
        <f t="shared" si="4"/>
        <v>51093.92000000001</v>
      </c>
      <c r="AH48" s="63">
        <f t="shared" si="5"/>
        <v>131595.23369999998</v>
      </c>
      <c r="AI48" s="63" t="e">
        <f>SUM(#REF!+#REF!+#REF!+#REF!+#REF!+#REF!+#REF!+#REF!+#REF!+#REF!+#REF!+#REF!)</f>
        <v>#REF!</v>
      </c>
    </row>
    <row r="49" spans="1:35" ht="15" customHeight="1">
      <c r="A49" s="7">
        <f t="shared" si="6"/>
        <v>38</v>
      </c>
      <c r="B49" s="7">
        <v>36</v>
      </c>
      <c r="C49" s="6" t="s">
        <v>12</v>
      </c>
      <c r="D49" s="8" t="s">
        <v>132</v>
      </c>
      <c r="E49" s="40" t="e">
        <f>SUM(#REF!+#REF!+#REF!+#REF!+#REF!+#REF!+#REF!+#REF!+#REF!+#REF!+#REF!+#REF!)</f>
        <v>#REF!</v>
      </c>
      <c r="F49" s="31"/>
      <c r="G49" s="40" t="e">
        <f>SUM(#REF!+#REF!+#REF!+#REF!+#REF!+#REF!+#REF!+#REF!+#REF!+#REF!+#REF!+#REF!)</f>
        <v>#REF!</v>
      </c>
      <c r="H49" s="40" t="e">
        <f>SUM(#REF!+#REF!+#REF!+#REF!+#REF!+#REF!+#REF!+#REF!+#REF!+#REF!+#REF!+#REF!)</f>
        <v>#REF!</v>
      </c>
      <c r="I49" s="40" t="e">
        <f>SUM(#REF!+#REF!+#REF!+#REF!+#REF!+#REF!+#REF!+#REF!+#REF!+#REF!+#REF!+#REF!)</f>
        <v>#REF!</v>
      </c>
      <c r="J49" s="40" t="e">
        <f>SUM(#REF!+#REF!+#REF!+#REF!+#REF!+#REF!+#REF!+#REF!+#REF!+#REF!+#REF!+#REF!)</f>
        <v>#REF!</v>
      </c>
      <c r="K49" s="31"/>
      <c r="L49" s="40" t="e">
        <f>SUM(#REF!+#REF!+#REF!+#REF!+#REF!+#REF!+#REF!+#REF!+#REF!+#REF!+#REF!+#REF!)</f>
        <v>#REF!</v>
      </c>
      <c r="M49" s="40" t="e">
        <f>SUM(#REF!+#REF!+#REF!+#REF!+#REF!+#REF!+#REF!+#REF!+#REF!+#REF!+#REF!+#REF!)</f>
        <v>#REF!</v>
      </c>
      <c r="N49" s="40" t="e">
        <f>SUM(#REF!+#REF!+#REF!+#REF!+#REF!+#REF!+#REF!+#REF!+#REF!+#REF!+#REF!+#REF!)</f>
        <v>#REF!</v>
      </c>
      <c r="O49" s="40" t="e">
        <f>SUM(#REF!+#REF!+#REF!+#REF!+#REF!+#REF!+#REF!+#REF!+#REF!+#REF!+#REF!+#REF!)</f>
        <v>#REF!</v>
      </c>
      <c r="P49" s="31"/>
      <c r="Q49" s="40" t="e">
        <f>SUM(#REF!+#REF!+#REF!+#REF!+#REF!+#REF!+#REF!+#REF!+#REF!+#REF!+#REF!+#REF!)</f>
        <v>#REF!</v>
      </c>
      <c r="R49" s="40" t="e">
        <f>SUM(#REF!+#REF!+#REF!+#REF!+#REF!+#REF!+#REF!+#REF!+#REF!+#REF!+#REF!+#REF!)</f>
        <v>#REF!</v>
      </c>
      <c r="S49" s="40" t="e">
        <f>SUM(#REF!+#REF!+#REF!+#REF!+#REF!+#REF!+#REF!+#REF!+#REF!+#REF!+#REF!+#REF!)</f>
        <v>#REF!</v>
      </c>
      <c r="T49" s="40" t="e">
        <f>SUM(#REF!+#REF!+#REF!+#REF!+#REF!+#REF!+#REF!+#REF!+#REF!+#REF!+#REF!+#REF!)</f>
        <v>#REF!</v>
      </c>
      <c r="U49" s="31"/>
      <c r="V49" s="40" t="e">
        <f>SUM(#REF!+#REF!+#REF!+#REF!+#REF!+#REF!+#REF!+#REF!+#REF!+#REF!+#REF!+#REF!)</f>
        <v>#REF!</v>
      </c>
      <c r="W49" s="40" t="e">
        <f>SUM(#REF!+#REF!+#REF!+#REF!+#REF!+#REF!+#REF!+#REF!+#REF!+#REF!+#REF!+#REF!)</f>
        <v>#REF!</v>
      </c>
      <c r="X49" s="40" t="e">
        <f>SUM(#REF!+#REF!+#REF!+#REF!+#REF!+#REF!+#REF!+#REF!+#REF!+#REF!+#REF!+#REF!)</f>
        <v>#REF!</v>
      </c>
      <c r="Y49" s="40" t="e">
        <f>SUM(#REF!+#REF!+#REF!+#REF!+#REF!+#REF!+#REF!+#REF!+#REF!+#REF!+#REF!+#REF!)</f>
        <v>#REF!</v>
      </c>
      <c r="Z49" s="31"/>
      <c r="AA49" s="40" t="e">
        <f>SUM(#REF!+#REF!+#REF!+#REF!+#REF!+#REF!+#REF!+#REF!+#REF!+#REF!+#REF!+#REF!)</f>
        <v>#REF!</v>
      </c>
      <c r="AB49" s="40" t="e">
        <f>SUM(#REF!+#REF!+#REF!+#REF!+#REF!+#REF!+#REF!+#REF!+#REF!+#REF!+#REF!+#REF!)</f>
        <v>#REF!</v>
      </c>
      <c r="AC49" s="40" t="e">
        <f>SUM(#REF!+#REF!+#REF!+#REF!+#REF!+#REF!+#REF!+#REF!+#REF!+#REF!+#REF!+#REF!)</f>
        <v>#REF!</v>
      </c>
      <c r="AD49" s="63">
        <v>145101.52</v>
      </c>
      <c r="AE49" s="63">
        <f>337156.81-2690.51</f>
        <v>334466.3</v>
      </c>
      <c r="AF49" s="63">
        <v>320188.73</v>
      </c>
      <c r="AG49" s="63">
        <f t="shared" si="4"/>
        <v>159379.08999999997</v>
      </c>
      <c r="AH49" s="63">
        <f t="shared" si="5"/>
        <v>325435.70989999996</v>
      </c>
      <c r="AI49" s="63" t="e">
        <f>SUM(#REF!+#REF!+#REF!+#REF!+#REF!+#REF!+#REF!+#REF!+#REF!+#REF!+#REF!+#REF!)</f>
        <v>#REF!</v>
      </c>
    </row>
    <row r="50" spans="1:35" ht="15.75" customHeight="1">
      <c r="A50" s="7">
        <f t="shared" si="6"/>
        <v>39</v>
      </c>
      <c r="B50" s="7">
        <v>36</v>
      </c>
      <c r="C50" s="6" t="s">
        <v>15</v>
      </c>
      <c r="D50" s="8" t="s">
        <v>133</v>
      </c>
      <c r="E50" s="40" t="e">
        <f>SUM(#REF!+#REF!+#REF!+#REF!+#REF!+#REF!+#REF!+#REF!+#REF!+#REF!+#REF!+#REF!)</f>
        <v>#REF!</v>
      </c>
      <c r="F50" s="31"/>
      <c r="G50" s="40" t="e">
        <f>SUM(#REF!+#REF!+#REF!+#REF!+#REF!+#REF!+#REF!+#REF!+#REF!+#REF!+#REF!+#REF!)</f>
        <v>#REF!</v>
      </c>
      <c r="H50" s="40" t="e">
        <f>SUM(#REF!+#REF!+#REF!+#REF!+#REF!+#REF!+#REF!+#REF!+#REF!+#REF!+#REF!+#REF!)</f>
        <v>#REF!</v>
      </c>
      <c r="I50" s="40" t="e">
        <f>SUM(#REF!+#REF!+#REF!+#REF!+#REF!+#REF!+#REF!+#REF!+#REF!+#REF!+#REF!+#REF!)</f>
        <v>#REF!</v>
      </c>
      <c r="J50" s="40" t="e">
        <f>SUM(#REF!+#REF!+#REF!+#REF!+#REF!+#REF!+#REF!+#REF!+#REF!+#REF!+#REF!+#REF!)</f>
        <v>#REF!</v>
      </c>
      <c r="K50" s="31"/>
      <c r="L50" s="40" t="e">
        <f>SUM(#REF!+#REF!+#REF!+#REF!+#REF!+#REF!+#REF!+#REF!+#REF!+#REF!+#REF!+#REF!)</f>
        <v>#REF!</v>
      </c>
      <c r="M50" s="40" t="e">
        <f>SUM(#REF!+#REF!+#REF!+#REF!+#REF!+#REF!+#REF!+#REF!+#REF!+#REF!+#REF!+#REF!)</f>
        <v>#REF!</v>
      </c>
      <c r="N50" s="40" t="e">
        <f>SUM(#REF!+#REF!+#REF!+#REF!+#REF!+#REF!+#REF!+#REF!+#REF!+#REF!+#REF!+#REF!)</f>
        <v>#REF!</v>
      </c>
      <c r="O50" s="40" t="e">
        <f>SUM(#REF!+#REF!+#REF!+#REF!+#REF!+#REF!+#REF!+#REF!+#REF!+#REF!+#REF!+#REF!)</f>
        <v>#REF!</v>
      </c>
      <c r="P50" s="31"/>
      <c r="Q50" s="40" t="e">
        <f>SUM(#REF!+#REF!+#REF!+#REF!+#REF!+#REF!+#REF!+#REF!+#REF!+#REF!+#REF!+#REF!)</f>
        <v>#REF!</v>
      </c>
      <c r="R50" s="40" t="e">
        <f>SUM(#REF!+#REF!+#REF!+#REF!+#REF!+#REF!+#REF!+#REF!+#REF!+#REF!+#REF!+#REF!)</f>
        <v>#REF!</v>
      </c>
      <c r="S50" s="40" t="e">
        <f>SUM(#REF!+#REF!+#REF!+#REF!+#REF!+#REF!+#REF!+#REF!+#REF!+#REF!+#REF!+#REF!)</f>
        <v>#REF!</v>
      </c>
      <c r="T50" s="40" t="e">
        <f>SUM(#REF!+#REF!+#REF!+#REF!+#REF!+#REF!+#REF!+#REF!+#REF!+#REF!+#REF!+#REF!)</f>
        <v>#REF!</v>
      </c>
      <c r="U50" s="31"/>
      <c r="V50" s="40" t="e">
        <f>SUM(#REF!+#REF!+#REF!+#REF!+#REF!+#REF!+#REF!+#REF!+#REF!+#REF!+#REF!+#REF!)</f>
        <v>#REF!</v>
      </c>
      <c r="W50" s="40" t="e">
        <f>SUM(#REF!+#REF!+#REF!+#REF!+#REF!+#REF!+#REF!+#REF!+#REF!+#REF!+#REF!+#REF!)</f>
        <v>#REF!</v>
      </c>
      <c r="X50" s="40" t="e">
        <f>SUM(#REF!+#REF!+#REF!+#REF!+#REF!+#REF!+#REF!+#REF!+#REF!+#REF!+#REF!+#REF!)</f>
        <v>#REF!</v>
      </c>
      <c r="Y50" s="40" t="e">
        <f>SUM(#REF!+#REF!+#REF!+#REF!+#REF!+#REF!+#REF!+#REF!+#REF!+#REF!+#REF!+#REF!)</f>
        <v>#REF!</v>
      </c>
      <c r="Z50" s="31"/>
      <c r="AA50" s="40" t="e">
        <f>SUM(#REF!+#REF!+#REF!+#REF!+#REF!+#REF!+#REF!+#REF!+#REF!+#REF!+#REF!+#REF!)</f>
        <v>#REF!</v>
      </c>
      <c r="AB50" s="40" t="e">
        <f>SUM(#REF!+#REF!+#REF!+#REF!+#REF!+#REF!+#REF!+#REF!+#REF!+#REF!+#REF!+#REF!)</f>
        <v>#REF!</v>
      </c>
      <c r="AC50" s="40" t="e">
        <f>SUM(#REF!+#REF!+#REF!+#REF!+#REF!+#REF!+#REF!+#REF!+#REF!+#REF!+#REF!+#REF!)</f>
        <v>#REF!</v>
      </c>
      <c r="AD50" s="63">
        <v>32643.07</v>
      </c>
      <c r="AE50" s="63">
        <f>111747.9+280.78</f>
        <v>112028.68</v>
      </c>
      <c r="AF50" s="63">
        <v>107191.81</v>
      </c>
      <c r="AG50" s="63">
        <f t="shared" si="4"/>
        <v>37479.94</v>
      </c>
      <c r="AH50" s="63">
        <f t="shared" si="5"/>
        <v>109003.90564</v>
      </c>
      <c r="AI50" s="63" t="e">
        <f>SUM(#REF!+#REF!+#REF!+#REF!+#REF!+#REF!+#REF!+#REF!+#REF!+#REF!+#REF!+#REF!)</f>
        <v>#REF!</v>
      </c>
    </row>
    <row r="51" spans="1:35" ht="14.25" customHeight="1">
      <c r="A51" s="7">
        <f t="shared" si="6"/>
        <v>40</v>
      </c>
      <c r="B51" s="7">
        <v>36</v>
      </c>
      <c r="C51" s="6" t="s">
        <v>13</v>
      </c>
      <c r="D51" s="8" t="s">
        <v>134</v>
      </c>
      <c r="E51" s="40" t="e">
        <f>SUM(#REF!+#REF!+#REF!+#REF!+#REF!+#REF!+#REF!+#REF!+#REF!+#REF!+#REF!+#REF!)</f>
        <v>#REF!</v>
      </c>
      <c r="F51" s="31"/>
      <c r="G51" s="40" t="e">
        <f>SUM(#REF!+#REF!+#REF!+#REF!+#REF!+#REF!+#REF!+#REF!+#REF!+#REF!+#REF!+#REF!)</f>
        <v>#REF!</v>
      </c>
      <c r="H51" s="40" t="e">
        <f>SUM(#REF!+#REF!+#REF!+#REF!+#REF!+#REF!+#REF!+#REF!+#REF!+#REF!+#REF!+#REF!)</f>
        <v>#REF!</v>
      </c>
      <c r="I51" s="40" t="e">
        <f>SUM(#REF!+#REF!+#REF!+#REF!+#REF!+#REF!+#REF!+#REF!+#REF!+#REF!+#REF!+#REF!)</f>
        <v>#REF!</v>
      </c>
      <c r="J51" s="40" t="e">
        <f>SUM(#REF!+#REF!+#REF!+#REF!+#REF!+#REF!+#REF!+#REF!+#REF!+#REF!+#REF!+#REF!)</f>
        <v>#REF!</v>
      </c>
      <c r="K51" s="31"/>
      <c r="L51" s="40" t="e">
        <f>SUM(#REF!+#REF!+#REF!+#REF!+#REF!+#REF!+#REF!+#REF!+#REF!+#REF!+#REF!+#REF!)</f>
        <v>#REF!</v>
      </c>
      <c r="M51" s="40" t="e">
        <f>SUM(#REF!+#REF!+#REF!+#REF!+#REF!+#REF!+#REF!+#REF!+#REF!+#REF!+#REF!+#REF!)</f>
        <v>#REF!</v>
      </c>
      <c r="N51" s="40" t="e">
        <f>SUM(#REF!+#REF!+#REF!+#REF!+#REF!+#REF!+#REF!+#REF!+#REF!+#REF!+#REF!+#REF!)</f>
        <v>#REF!</v>
      </c>
      <c r="O51" s="40" t="e">
        <f>SUM(#REF!+#REF!+#REF!+#REF!+#REF!+#REF!+#REF!+#REF!+#REF!+#REF!+#REF!+#REF!)</f>
        <v>#REF!</v>
      </c>
      <c r="P51" s="31"/>
      <c r="Q51" s="40" t="e">
        <f>SUM(#REF!+#REF!+#REF!+#REF!+#REF!+#REF!+#REF!+#REF!+#REF!+#REF!+#REF!+#REF!)</f>
        <v>#REF!</v>
      </c>
      <c r="R51" s="40" t="e">
        <f>SUM(#REF!+#REF!+#REF!+#REF!+#REF!+#REF!+#REF!+#REF!+#REF!+#REF!+#REF!+#REF!)</f>
        <v>#REF!</v>
      </c>
      <c r="S51" s="40" t="e">
        <f>SUM(#REF!+#REF!+#REF!+#REF!+#REF!+#REF!+#REF!+#REF!+#REF!+#REF!+#REF!+#REF!)</f>
        <v>#REF!</v>
      </c>
      <c r="T51" s="40" t="e">
        <f>SUM(#REF!+#REF!+#REF!+#REF!+#REF!+#REF!+#REF!+#REF!+#REF!+#REF!+#REF!+#REF!)</f>
        <v>#REF!</v>
      </c>
      <c r="U51" s="31"/>
      <c r="V51" s="40" t="e">
        <f>SUM(#REF!+#REF!+#REF!+#REF!+#REF!+#REF!+#REF!+#REF!+#REF!+#REF!+#REF!+#REF!)</f>
        <v>#REF!</v>
      </c>
      <c r="W51" s="40" t="e">
        <f>SUM(#REF!+#REF!+#REF!+#REF!+#REF!+#REF!+#REF!+#REF!+#REF!+#REF!+#REF!+#REF!)</f>
        <v>#REF!</v>
      </c>
      <c r="X51" s="40" t="e">
        <f>SUM(#REF!+#REF!+#REF!+#REF!+#REF!+#REF!+#REF!+#REF!+#REF!+#REF!+#REF!+#REF!)</f>
        <v>#REF!</v>
      </c>
      <c r="Y51" s="40" t="e">
        <f>SUM(#REF!+#REF!+#REF!+#REF!+#REF!+#REF!+#REF!+#REF!+#REF!+#REF!+#REF!+#REF!)</f>
        <v>#REF!</v>
      </c>
      <c r="Z51" s="31"/>
      <c r="AA51" s="40" t="e">
        <f>SUM(#REF!+#REF!+#REF!+#REF!+#REF!+#REF!+#REF!+#REF!+#REF!+#REF!+#REF!+#REF!)</f>
        <v>#REF!</v>
      </c>
      <c r="AB51" s="40" t="e">
        <f>SUM(#REF!+#REF!+#REF!+#REF!+#REF!+#REF!+#REF!+#REF!+#REF!+#REF!+#REF!+#REF!)</f>
        <v>#REF!</v>
      </c>
      <c r="AC51" s="40" t="e">
        <f>SUM(#REF!+#REF!+#REF!+#REF!+#REF!+#REF!+#REF!+#REF!+#REF!+#REF!+#REF!+#REF!)</f>
        <v>#REF!</v>
      </c>
      <c r="AD51" s="63">
        <v>34785.32</v>
      </c>
      <c r="AE51" s="63">
        <v>104795.28</v>
      </c>
      <c r="AF51" s="63">
        <v>102638.69</v>
      </c>
      <c r="AG51" s="63">
        <f t="shared" si="4"/>
        <v>36941.91</v>
      </c>
      <c r="AH51" s="63">
        <f t="shared" si="5"/>
        <v>101965.80743999999</v>
      </c>
      <c r="AI51" s="63" t="e">
        <f>SUM(#REF!+#REF!+#REF!+#REF!+#REF!+#REF!+#REF!+#REF!+#REF!+#REF!+#REF!+#REF!)</f>
        <v>#REF!</v>
      </c>
    </row>
    <row r="52" spans="1:35" ht="15" customHeight="1">
      <c r="A52" s="7">
        <f t="shared" si="6"/>
        <v>41</v>
      </c>
      <c r="B52" s="7">
        <v>35</v>
      </c>
      <c r="C52" s="6" t="s">
        <v>7</v>
      </c>
      <c r="D52" s="8" t="s">
        <v>135</v>
      </c>
      <c r="E52" s="40" t="e">
        <f>SUM(#REF!+#REF!+#REF!+#REF!+#REF!+#REF!+#REF!+#REF!+#REF!+#REF!+#REF!+#REF!)</f>
        <v>#REF!</v>
      </c>
      <c r="F52" s="31"/>
      <c r="G52" s="40" t="e">
        <f>SUM(#REF!+#REF!+#REF!+#REF!+#REF!+#REF!+#REF!+#REF!+#REF!+#REF!+#REF!+#REF!)</f>
        <v>#REF!</v>
      </c>
      <c r="H52" s="40" t="e">
        <f>SUM(#REF!+#REF!+#REF!+#REF!+#REF!+#REF!+#REF!+#REF!+#REF!+#REF!+#REF!+#REF!)</f>
        <v>#REF!</v>
      </c>
      <c r="I52" s="40" t="e">
        <f>SUM(#REF!+#REF!+#REF!+#REF!+#REF!+#REF!+#REF!+#REF!+#REF!+#REF!+#REF!+#REF!)</f>
        <v>#REF!</v>
      </c>
      <c r="J52" s="40" t="e">
        <f>SUM(#REF!+#REF!+#REF!+#REF!+#REF!+#REF!+#REF!+#REF!+#REF!+#REF!+#REF!+#REF!)</f>
        <v>#REF!</v>
      </c>
      <c r="K52" s="31"/>
      <c r="L52" s="40" t="e">
        <f>SUM(#REF!+#REF!+#REF!+#REF!+#REF!+#REF!+#REF!+#REF!+#REF!+#REF!+#REF!+#REF!)</f>
        <v>#REF!</v>
      </c>
      <c r="M52" s="40" t="e">
        <f>SUM(#REF!+#REF!+#REF!+#REF!+#REF!+#REF!+#REF!+#REF!+#REF!+#REF!+#REF!+#REF!)</f>
        <v>#REF!</v>
      </c>
      <c r="N52" s="40" t="e">
        <f>SUM(#REF!+#REF!+#REF!+#REF!+#REF!+#REF!+#REF!+#REF!+#REF!+#REF!+#REF!+#REF!)</f>
        <v>#REF!</v>
      </c>
      <c r="O52" s="40" t="e">
        <f>SUM(#REF!+#REF!+#REF!+#REF!+#REF!+#REF!+#REF!+#REF!+#REF!+#REF!+#REF!+#REF!)</f>
        <v>#REF!</v>
      </c>
      <c r="P52" s="31"/>
      <c r="Q52" s="40" t="e">
        <f>SUM(#REF!+#REF!+#REF!+#REF!+#REF!+#REF!+#REF!+#REF!+#REF!+#REF!+#REF!+#REF!)</f>
        <v>#REF!</v>
      </c>
      <c r="R52" s="40" t="e">
        <f>SUM(#REF!+#REF!+#REF!+#REF!+#REF!+#REF!+#REF!+#REF!+#REF!+#REF!+#REF!+#REF!)</f>
        <v>#REF!</v>
      </c>
      <c r="S52" s="40" t="e">
        <f>SUM(#REF!+#REF!+#REF!+#REF!+#REF!+#REF!+#REF!+#REF!+#REF!+#REF!+#REF!+#REF!)</f>
        <v>#REF!</v>
      </c>
      <c r="T52" s="40" t="e">
        <f>SUM(#REF!+#REF!+#REF!+#REF!+#REF!+#REF!+#REF!+#REF!+#REF!+#REF!+#REF!+#REF!)</f>
        <v>#REF!</v>
      </c>
      <c r="U52" s="31"/>
      <c r="V52" s="40" t="e">
        <f>SUM(#REF!+#REF!+#REF!+#REF!+#REF!+#REF!+#REF!+#REF!+#REF!+#REF!+#REF!+#REF!)</f>
        <v>#REF!</v>
      </c>
      <c r="W52" s="40" t="e">
        <f>SUM(#REF!+#REF!+#REF!+#REF!+#REF!+#REF!+#REF!+#REF!+#REF!+#REF!+#REF!+#REF!)</f>
        <v>#REF!</v>
      </c>
      <c r="X52" s="40" t="e">
        <f>SUM(#REF!+#REF!+#REF!+#REF!+#REF!+#REF!+#REF!+#REF!+#REF!+#REF!+#REF!+#REF!)</f>
        <v>#REF!</v>
      </c>
      <c r="Y52" s="40" t="e">
        <f>SUM(#REF!+#REF!+#REF!+#REF!+#REF!+#REF!+#REF!+#REF!+#REF!+#REF!+#REF!+#REF!)</f>
        <v>#REF!</v>
      </c>
      <c r="Z52" s="31"/>
      <c r="AA52" s="40" t="e">
        <f>SUM(#REF!+#REF!+#REF!+#REF!+#REF!+#REF!+#REF!+#REF!+#REF!+#REF!+#REF!+#REF!)</f>
        <v>#REF!</v>
      </c>
      <c r="AB52" s="40" t="e">
        <f>SUM(#REF!+#REF!+#REF!+#REF!+#REF!+#REF!+#REF!+#REF!+#REF!+#REF!+#REF!+#REF!)</f>
        <v>#REF!</v>
      </c>
      <c r="AC52" s="40" t="e">
        <f>SUM(#REF!+#REF!+#REF!+#REF!+#REF!+#REF!+#REF!+#REF!+#REF!+#REF!+#REF!+#REF!)</f>
        <v>#REF!</v>
      </c>
      <c r="AD52" s="63">
        <v>120518.92</v>
      </c>
      <c r="AE52" s="63">
        <f>334618.35-1.29</f>
        <v>334617.06</v>
      </c>
      <c r="AF52" s="63">
        <v>327863.13</v>
      </c>
      <c r="AG52" s="63">
        <f t="shared" si="4"/>
        <v>127272.84999999998</v>
      </c>
      <c r="AH52" s="63">
        <f t="shared" si="5"/>
        <v>325582.39938</v>
      </c>
      <c r="AI52" s="63" t="e">
        <f>SUM(#REF!+#REF!+#REF!+#REF!+#REF!+#REF!+#REF!+#REF!+#REF!+#REF!+#REF!+#REF!)</f>
        <v>#REF!</v>
      </c>
    </row>
    <row r="53" spans="1:35" ht="15.75" customHeight="1">
      <c r="A53" s="7">
        <f t="shared" si="6"/>
        <v>42</v>
      </c>
      <c r="B53" s="7">
        <v>35</v>
      </c>
      <c r="C53" s="6" t="s">
        <v>27</v>
      </c>
      <c r="D53" s="8" t="s">
        <v>136</v>
      </c>
      <c r="E53" s="40" t="e">
        <f>SUM(#REF!+#REF!+#REF!+#REF!+#REF!+#REF!+#REF!+#REF!+#REF!+#REF!+#REF!+#REF!)</f>
        <v>#REF!</v>
      </c>
      <c r="F53" s="31"/>
      <c r="G53" s="40" t="e">
        <f>SUM(#REF!+#REF!+#REF!+#REF!+#REF!+#REF!+#REF!+#REF!+#REF!+#REF!+#REF!+#REF!)</f>
        <v>#REF!</v>
      </c>
      <c r="H53" s="40" t="e">
        <f>SUM(#REF!+#REF!+#REF!+#REF!+#REF!+#REF!+#REF!+#REF!+#REF!+#REF!+#REF!+#REF!)</f>
        <v>#REF!</v>
      </c>
      <c r="I53" s="40" t="e">
        <f>SUM(#REF!+#REF!+#REF!+#REF!+#REF!+#REF!+#REF!+#REF!+#REF!+#REF!+#REF!+#REF!)</f>
        <v>#REF!</v>
      </c>
      <c r="J53" s="40" t="e">
        <f>SUM(#REF!+#REF!+#REF!+#REF!+#REF!+#REF!+#REF!+#REF!+#REF!+#REF!+#REF!+#REF!)</f>
        <v>#REF!</v>
      </c>
      <c r="K53" s="31"/>
      <c r="L53" s="40" t="e">
        <f>SUM(#REF!+#REF!+#REF!+#REF!+#REF!+#REF!+#REF!+#REF!+#REF!+#REF!+#REF!+#REF!)</f>
        <v>#REF!</v>
      </c>
      <c r="M53" s="40" t="e">
        <f>SUM(#REF!+#REF!+#REF!+#REF!+#REF!+#REF!+#REF!+#REF!+#REF!+#REF!+#REF!+#REF!)</f>
        <v>#REF!</v>
      </c>
      <c r="N53" s="40" t="e">
        <f>SUM(#REF!+#REF!+#REF!+#REF!+#REF!+#REF!+#REF!+#REF!+#REF!+#REF!+#REF!+#REF!)</f>
        <v>#REF!</v>
      </c>
      <c r="O53" s="40" t="e">
        <f>SUM(#REF!+#REF!+#REF!+#REF!+#REF!+#REF!+#REF!+#REF!+#REF!+#REF!+#REF!+#REF!)</f>
        <v>#REF!</v>
      </c>
      <c r="P53" s="31"/>
      <c r="Q53" s="40" t="e">
        <f>SUM(#REF!+#REF!+#REF!+#REF!+#REF!+#REF!+#REF!+#REF!+#REF!+#REF!+#REF!+#REF!)</f>
        <v>#REF!</v>
      </c>
      <c r="R53" s="40" t="e">
        <f>SUM(#REF!+#REF!+#REF!+#REF!+#REF!+#REF!+#REF!+#REF!+#REF!+#REF!+#REF!+#REF!)</f>
        <v>#REF!</v>
      </c>
      <c r="S53" s="40" t="e">
        <f>SUM(#REF!+#REF!+#REF!+#REF!+#REF!+#REF!+#REF!+#REF!+#REF!+#REF!+#REF!+#REF!)</f>
        <v>#REF!</v>
      </c>
      <c r="T53" s="40" t="e">
        <f>SUM(#REF!+#REF!+#REF!+#REF!+#REF!+#REF!+#REF!+#REF!+#REF!+#REF!+#REF!+#REF!)</f>
        <v>#REF!</v>
      </c>
      <c r="U53" s="31"/>
      <c r="V53" s="40" t="e">
        <f>SUM(#REF!+#REF!+#REF!+#REF!+#REF!+#REF!+#REF!+#REF!+#REF!+#REF!+#REF!+#REF!)</f>
        <v>#REF!</v>
      </c>
      <c r="W53" s="40" t="e">
        <f>SUM(#REF!+#REF!+#REF!+#REF!+#REF!+#REF!+#REF!+#REF!+#REF!+#REF!+#REF!+#REF!)</f>
        <v>#REF!</v>
      </c>
      <c r="X53" s="40" t="e">
        <f>SUM(#REF!+#REF!+#REF!+#REF!+#REF!+#REF!+#REF!+#REF!+#REF!+#REF!+#REF!+#REF!)</f>
        <v>#REF!</v>
      </c>
      <c r="Y53" s="40" t="e">
        <f>SUM(#REF!+#REF!+#REF!+#REF!+#REF!+#REF!+#REF!+#REF!+#REF!+#REF!+#REF!+#REF!)</f>
        <v>#REF!</v>
      </c>
      <c r="Z53" s="31"/>
      <c r="AA53" s="40" t="e">
        <f>SUM(#REF!+#REF!+#REF!+#REF!+#REF!+#REF!+#REF!+#REF!+#REF!+#REF!+#REF!+#REF!)</f>
        <v>#REF!</v>
      </c>
      <c r="AB53" s="40" t="e">
        <f>SUM(#REF!+#REF!+#REF!+#REF!+#REF!+#REF!+#REF!+#REF!+#REF!+#REF!+#REF!+#REF!)</f>
        <v>#REF!</v>
      </c>
      <c r="AC53" s="40" t="e">
        <f>SUM(#REF!+#REF!+#REF!+#REF!+#REF!+#REF!+#REF!+#REF!+#REF!+#REF!+#REF!+#REF!)</f>
        <v>#REF!</v>
      </c>
      <c r="AD53" s="63">
        <v>48607.57</v>
      </c>
      <c r="AE53" s="63">
        <v>183413.22</v>
      </c>
      <c r="AF53" s="63">
        <v>176441.14</v>
      </c>
      <c r="AG53" s="63">
        <f t="shared" si="4"/>
        <v>55579.649999999994</v>
      </c>
      <c r="AH53" s="63">
        <f t="shared" si="5"/>
        <v>178461.06306</v>
      </c>
      <c r="AI53" s="63" t="e">
        <f>SUM(#REF!+#REF!+#REF!+#REF!+#REF!+#REF!+#REF!+#REF!+#REF!+#REF!+#REF!+#REF!)</f>
        <v>#REF!</v>
      </c>
    </row>
    <row r="54" spans="1:35" ht="16.5" customHeight="1">
      <c r="A54" s="7">
        <f t="shared" si="6"/>
        <v>43</v>
      </c>
      <c r="B54" s="7">
        <v>35</v>
      </c>
      <c r="C54" s="6" t="s">
        <v>36</v>
      </c>
      <c r="D54" s="8" t="s">
        <v>137</v>
      </c>
      <c r="E54" s="40" t="e">
        <f>SUM(#REF!+#REF!+#REF!+#REF!+#REF!+#REF!+#REF!+#REF!+#REF!+#REF!+#REF!+#REF!)</f>
        <v>#REF!</v>
      </c>
      <c r="F54" s="31"/>
      <c r="G54" s="40" t="e">
        <f>SUM(#REF!+#REF!+#REF!+#REF!+#REF!+#REF!+#REF!+#REF!+#REF!+#REF!+#REF!+#REF!)</f>
        <v>#REF!</v>
      </c>
      <c r="H54" s="40" t="e">
        <f>SUM(#REF!+#REF!+#REF!+#REF!+#REF!+#REF!+#REF!+#REF!+#REF!+#REF!+#REF!+#REF!)</f>
        <v>#REF!</v>
      </c>
      <c r="I54" s="40" t="e">
        <f>SUM(#REF!+#REF!+#REF!+#REF!+#REF!+#REF!+#REF!+#REF!+#REF!+#REF!+#REF!+#REF!)</f>
        <v>#REF!</v>
      </c>
      <c r="J54" s="40" t="e">
        <f>SUM(#REF!+#REF!+#REF!+#REF!+#REF!+#REF!+#REF!+#REF!+#REF!+#REF!+#REF!+#REF!)</f>
        <v>#REF!</v>
      </c>
      <c r="K54" s="31"/>
      <c r="L54" s="40" t="e">
        <f>SUM(#REF!+#REF!+#REF!+#REF!+#REF!+#REF!+#REF!+#REF!+#REF!+#REF!+#REF!+#REF!)</f>
        <v>#REF!</v>
      </c>
      <c r="M54" s="40" t="e">
        <f>SUM(#REF!+#REF!+#REF!+#REF!+#REF!+#REF!+#REF!+#REF!+#REF!+#REF!+#REF!+#REF!)</f>
        <v>#REF!</v>
      </c>
      <c r="N54" s="40" t="e">
        <f>SUM(#REF!+#REF!+#REF!+#REF!+#REF!+#REF!+#REF!+#REF!+#REF!+#REF!+#REF!+#REF!)</f>
        <v>#REF!</v>
      </c>
      <c r="O54" s="40" t="e">
        <f>SUM(#REF!+#REF!+#REF!+#REF!+#REF!+#REF!+#REF!+#REF!+#REF!+#REF!+#REF!+#REF!)</f>
        <v>#REF!</v>
      </c>
      <c r="P54" s="31"/>
      <c r="Q54" s="40" t="e">
        <f>SUM(#REF!+#REF!+#REF!+#REF!+#REF!+#REF!+#REF!+#REF!+#REF!+#REF!+#REF!+#REF!)</f>
        <v>#REF!</v>
      </c>
      <c r="R54" s="40" t="e">
        <f>SUM(#REF!+#REF!+#REF!+#REF!+#REF!+#REF!+#REF!+#REF!+#REF!+#REF!+#REF!+#REF!)</f>
        <v>#REF!</v>
      </c>
      <c r="S54" s="40" t="e">
        <f>SUM(#REF!+#REF!+#REF!+#REF!+#REF!+#REF!+#REF!+#REF!+#REF!+#REF!+#REF!+#REF!)</f>
        <v>#REF!</v>
      </c>
      <c r="T54" s="40" t="e">
        <f>SUM(#REF!+#REF!+#REF!+#REF!+#REF!+#REF!+#REF!+#REF!+#REF!+#REF!+#REF!+#REF!)</f>
        <v>#REF!</v>
      </c>
      <c r="U54" s="31"/>
      <c r="V54" s="40" t="e">
        <f>SUM(#REF!+#REF!+#REF!+#REF!+#REF!+#REF!+#REF!+#REF!+#REF!+#REF!+#REF!+#REF!)</f>
        <v>#REF!</v>
      </c>
      <c r="W54" s="40" t="e">
        <f>SUM(#REF!+#REF!+#REF!+#REF!+#REF!+#REF!+#REF!+#REF!+#REF!+#REF!+#REF!+#REF!)</f>
        <v>#REF!</v>
      </c>
      <c r="X54" s="40" t="e">
        <f>SUM(#REF!+#REF!+#REF!+#REF!+#REF!+#REF!+#REF!+#REF!+#REF!+#REF!+#REF!+#REF!)</f>
        <v>#REF!</v>
      </c>
      <c r="Y54" s="40" t="e">
        <f>SUM(#REF!+#REF!+#REF!+#REF!+#REF!+#REF!+#REF!+#REF!+#REF!+#REF!+#REF!+#REF!)</f>
        <v>#REF!</v>
      </c>
      <c r="Z54" s="31"/>
      <c r="AA54" s="40" t="e">
        <f>SUM(#REF!+#REF!+#REF!+#REF!+#REF!+#REF!+#REF!+#REF!+#REF!+#REF!+#REF!+#REF!)</f>
        <v>#REF!</v>
      </c>
      <c r="AB54" s="40" t="e">
        <f>SUM(#REF!+#REF!+#REF!+#REF!+#REF!+#REF!+#REF!+#REF!+#REF!+#REF!+#REF!+#REF!)</f>
        <v>#REF!</v>
      </c>
      <c r="AC54" s="40" t="e">
        <f>SUM(#REF!+#REF!+#REF!+#REF!+#REF!+#REF!+#REF!+#REF!+#REF!+#REF!+#REF!+#REF!)</f>
        <v>#REF!</v>
      </c>
      <c r="AD54" s="63">
        <v>29170.63</v>
      </c>
      <c r="AE54" s="63">
        <f>90065.34+2377.97</f>
        <v>92443.31</v>
      </c>
      <c r="AF54" s="63">
        <v>86760.72</v>
      </c>
      <c r="AG54" s="63">
        <f t="shared" si="4"/>
        <v>34853.22</v>
      </c>
      <c r="AH54" s="63">
        <f t="shared" si="5"/>
        <v>89947.34062999999</v>
      </c>
      <c r="AI54" s="63" t="e">
        <f>SUM(#REF!+#REF!+#REF!+#REF!+#REF!+#REF!+#REF!+#REF!+#REF!+#REF!+#REF!+#REF!)</f>
        <v>#REF!</v>
      </c>
    </row>
    <row r="55" spans="1:35" ht="15" customHeight="1">
      <c r="A55" s="7">
        <f t="shared" si="6"/>
        <v>44</v>
      </c>
      <c r="B55" s="7">
        <v>35</v>
      </c>
      <c r="C55" s="6" t="s">
        <v>26</v>
      </c>
      <c r="D55" s="8" t="s">
        <v>138</v>
      </c>
      <c r="E55" s="40" t="e">
        <f>SUM(#REF!+#REF!+#REF!+#REF!+#REF!+#REF!+#REF!+#REF!+#REF!+#REF!+#REF!+#REF!)</f>
        <v>#REF!</v>
      </c>
      <c r="F55" s="31"/>
      <c r="G55" s="40" t="e">
        <f>SUM(#REF!+#REF!+#REF!+#REF!+#REF!+#REF!+#REF!+#REF!+#REF!+#REF!+#REF!+#REF!)</f>
        <v>#REF!</v>
      </c>
      <c r="H55" s="40" t="e">
        <f>SUM(#REF!+#REF!+#REF!+#REF!+#REF!+#REF!+#REF!+#REF!+#REF!+#REF!+#REF!+#REF!)</f>
        <v>#REF!</v>
      </c>
      <c r="I55" s="40" t="e">
        <f>SUM(#REF!+#REF!+#REF!+#REF!+#REF!+#REF!+#REF!+#REF!+#REF!+#REF!+#REF!+#REF!)</f>
        <v>#REF!</v>
      </c>
      <c r="J55" s="40" t="e">
        <f>SUM(#REF!+#REF!+#REF!+#REF!+#REF!+#REF!+#REF!+#REF!+#REF!+#REF!+#REF!+#REF!)</f>
        <v>#REF!</v>
      </c>
      <c r="K55" s="31"/>
      <c r="L55" s="40" t="e">
        <f>SUM(#REF!+#REF!+#REF!+#REF!+#REF!+#REF!+#REF!+#REF!+#REF!+#REF!+#REF!+#REF!)</f>
        <v>#REF!</v>
      </c>
      <c r="M55" s="40" t="e">
        <f>SUM(#REF!+#REF!+#REF!+#REF!+#REF!+#REF!+#REF!+#REF!+#REF!+#REF!+#REF!+#REF!)</f>
        <v>#REF!</v>
      </c>
      <c r="N55" s="40" t="e">
        <f>SUM(#REF!+#REF!+#REF!+#REF!+#REF!+#REF!+#REF!+#REF!+#REF!+#REF!+#REF!+#REF!)</f>
        <v>#REF!</v>
      </c>
      <c r="O55" s="40" t="e">
        <f>SUM(#REF!+#REF!+#REF!+#REF!+#REF!+#REF!+#REF!+#REF!+#REF!+#REF!+#REF!+#REF!)</f>
        <v>#REF!</v>
      </c>
      <c r="P55" s="31"/>
      <c r="Q55" s="40" t="e">
        <f>SUM(#REF!+#REF!+#REF!+#REF!+#REF!+#REF!+#REF!+#REF!+#REF!+#REF!+#REF!+#REF!)</f>
        <v>#REF!</v>
      </c>
      <c r="R55" s="40" t="e">
        <f>SUM(#REF!+#REF!+#REF!+#REF!+#REF!+#REF!+#REF!+#REF!+#REF!+#REF!+#REF!+#REF!)</f>
        <v>#REF!</v>
      </c>
      <c r="S55" s="40" t="e">
        <f>SUM(#REF!+#REF!+#REF!+#REF!+#REF!+#REF!+#REF!+#REF!+#REF!+#REF!+#REF!+#REF!)</f>
        <v>#REF!</v>
      </c>
      <c r="T55" s="40" t="e">
        <f>SUM(#REF!+#REF!+#REF!+#REF!+#REF!+#REF!+#REF!+#REF!+#REF!+#REF!+#REF!+#REF!)</f>
        <v>#REF!</v>
      </c>
      <c r="U55" s="31"/>
      <c r="V55" s="40" t="e">
        <f>SUM(#REF!+#REF!+#REF!+#REF!+#REF!+#REF!+#REF!+#REF!+#REF!+#REF!+#REF!+#REF!)</f>
        <v>#REF!</v>
      </c>
      <c r="W55" s="40" t="e">
        <f>SUM(#REF!+#REF!+#REF!+#REF!+#REF!+#REF!+#REF!+#REF!+#REF!+#REF!+#REF!+#REF!)</f>
        <v>#REF!</v>
      </c>
      <c r="X55" s="40" t="e">
        <f>SUM(#REF!+#REF!+#REF!+#REF!+#REF!+#REF!+#REF!+#REF!+#REF!+#REF!+#REF!+#REF!)</f>
        <v>#REF!</v>
      </c>
      <c r="Y55" s="40" t="e">
        <f>SUM(#REF!+#REF!+#REF!+#REF!+#REF!+#REF!+#REF!+#REF!+#REF!+#REF!+#REF!+#REF!)</f>
        <v>#REF!</v>
      </c>
      <c r="Z55" s="31"/>
      <c r="AA55" s="40" t="e">
        <f>SUM(#REF!+#REF!+#REF!+#REF!+#REF!+#REF!+#REF!+#REF!+#REF!+#REF!+#REF!+#REF!)</f>
        <v>#REF!</v>
      </c>
      <c r="AB55" s="40" t="e">
        <f>SUM(#REF!+#REF!+#REF!+#REF!+#REF!+#REF!+#REF!+#REF!+#REF!+#REF!+#REF!+#REF!)</f>
        <v>#REF!</v>
      </c>
      <c r="AC55" s="40" t="e">
        <f>SUM(#REF!+#REF!+#REF!+#REF!+#REF!+#REF!+#REF!+#REF!+#REF!+#REF!+#REF!+#REF!)</f>
        <v>#REF!</v>
      </c>
      <c r="AD55" s="63">
        <v>71368.14</v>
      </c>
      <c r="AE55" s="63">
        <f>228378.9-8.4</f>
        <v>228370.5</v>
      </c>
      <c r="AF55" s="63">
        <v>219534.3</v>
      </c>
      <c r="AG55" s="63">
        <f t="shared" si="4"/>
        <v>80204.34000000003</v>
      </c>
      <c r="AH55" s="63">
        <f t="shared" si="5"/>
        <v>222204.4965</v>
      </c>
      <c r="AI55" s="63" t="e">
        <f>SUM(#REF!+#REF!+#REF!+#REF!+#REF!+#REF!+#REF!+#REF!+#REF!+#REF!+#REF!+#REF!)</f>
        <v>#REF!</v>
      </c>
    </row>
    <row r="56" spans="1:35" ht="15" customHeight="1">
      <c r="A56" s="7">
        <f t="shared" si="6"/>
        <v>45</v>
      </c>
      <c r="B56" s="7">
        <v>35</v>
      </c>
      <c r="C56" s="6" t="s">
        <v>25</v>
      </c>
      <c r="D56" s="8" t="s">
        <v>139</v>
      </c>
      <c r="E56" s="40" t="e">
        <f>SUM(#REF!+#REF!+#REF!+#REF!+#REF!+#REF!+#REF!+#REF!+#REF!+#REF!+#REF!+#REF!)</f>
        <v>#REF!</v>
      </c>
      <c r="F56" s="31"/>
      <c r="G56" s="40" t="e">
        <f>SUM(#REF!+#REF!+#REF!+#REF!+#REF!+#REF!+#REF!+#REF!+#REF!+#REF!+#REF!+#REF!)</f>
        <v>#REF!</v>
      </c>
      <c r="H56" s="40" t="e">
        <f>SUM(#REF!+#REF!+#REF!+#REF!+#REF!+#REF!+#REF!+#REF!+#REF!+#REF!+#REF!+#REF!)</f>
        <v>#REF!</v>
      </c>
      <c r="I56" s="40" t="e">
        <f>SUM(#REF!+#REF!+#REF!+#REF!+#REF!+#REF!+#REF!+#REF!+#REF!+#REF!+#REF!+#REF!)</f>
        <v>#REF!</v>
      </c>
      <c r="J56" s="40" t="e">
        <f>SUM(#REF!+#REF!+#REF!+#REF!+#REF!+#REF!+#REF!+#REF!+#REF!+#REF!+#REF!+#REF!)</f>
        <v>#REF!</v>
      </c>
      <c r="K56" s="31"/>
      <c r="L56" s="40" t="e">
        <f>SUM(#REF!+#REF!+#REF!+#REF!+#REF!+#REF!+#REF!+#REF!+#REF!+#REF!+#REF!+#REF!)</f>
        <v>#REF!</v>
      </c>
      <c r="M56" s="40" t="e">
        <f>SUM(#REF!+#REF!+#REF!+#REF!+#REF!+#REF!+#REF!+#REF!+#REF!+#REF!+#REF!+#REF!)</f>
        <v>#REF!</v>
      </c>
      <c r="N56" s="40" t="e">
        <f>SUM(#REF!+#REF!+#REF!+#REF!+#REF!+#REF!+#REF!+#REF!+#REF!+#REF!+#REF!+#REF!)</f>
        <v>#REF!</v>
      </c>
      <c r="O56" s="40" t="e">
        <f>SUM(#REF!+#REF!+#REF!+#REF!+#REF!+#REF!+#REF!+#REF!+#REF!+#REF!+#REF!+#REF!)</f>
        <v>#REF!</v>
      </c>
      <c r="P56" s="31"/>
      <c r="Q56" s="40" t="e">
        <f>SUM(#REF!+#REF!+#REF!+#REF!+#REF!+#REF!+#REF!+#REF!+#REF!+#REF!+#REF!+#REF!)</f>
        <v>#REF!</v>
      </c>
      <c r="R56" s="40" t="e">
        <f>SUM(#REF!+#REF!+#REF!+#REF!+#REF!+#REF!+#REF!+#REF!+#REF!+#REF!+#REF!+#REF!)</f>
        <v>#REF!</v>
      </c>
      <c r="S56" s="40" t="e">
        <f>SUM(#REF!+#REF!+#REF!+#REF!+#REF!+#REF!+#REF!+#REF!+#REF!+#REF!+#REF!+#REF!)</f>
        <v>#REF!</v>
      </c>
      <c r="T56" s="40" t="e">
        <f>SUM(#REF!+#REF!+#REF!+#REF!+#REF!+#REF!+#REF!+#REF!+#REF!+#REF!+#REF!+#REF!)</f>
        <v>#REF!</v>
      </c>
      <c r="U56" s="31"/>
      <c r="V56" s="40" t="e">
        <f>SUM(#REF!+#REF!+#REF!+#REF!+#REF!+#REF!+#REF!+#REF!+#REF!+#REF!+#REF!+#REF!)</f>
        <v>#REF!</v>
      </c>
      <c r="W56" s="40" t="e">
        <f>SUM(#REF!+#REF!+#REF!+#REF!+#REF!+#REF!+#REF!+#REF!+#REF!+#REF!+#REF!+#REF!)</f>
        <v>#REF!</v>
      </c>
      <c r="X56" s="40" t="e">
        <f>SUM(#REF!+#REF!+#REF!+#REF!+#REF!+#REF!+#REF!+#REF!+#REF!+#REF!+#REF!+#REF!)</f>
        <v>#REF!</v>
      </c>
      <c r="Y56" s="40" t="e">
        <f>SUM(#REF!+#REF!+#REF!+#REF!+#REF!+#REF!+#REF!+#REF!+#REF!+#REF!+#REF!+#REF!)</f>
        <v>#REF!</v>
      </c>
      <c r="Z56" s="31"/>
      <c r="AA56" s="40" t="e">
        <f>SUM(#REF!+#REF!+#REF!+#REF!+#REF!+#REF!+#REF!+#REF!+#REF!+#REF!+#REF!+#REF!)</f>
        <v>#REF!</v>
      </c>
      <c r="AB56" s="40" t="e">
        <f>SUM(#REF!+#REF!+#REF!+#REF!+#REF!+#REF!+#REF!+#REF!+#REF!+#REF!+#REF!+#REF!)</f>
        <v>#REF!</v>
      </c>
      <c r="AC56" s="40" t="e">
        <f>SUM(#REF!+#REF!+#REF!+#REF!+#REF!+#REF!+#REF!+#REF!+#REF!+#REF!+#REF!+#REF!)</f>
        <v>#REF!</v>
      </c>
      <c r="AD56" s="63">
        <v>124192.89</v>
      </c>
      <c r="AE56" s="63">
        <v>380135.11</v>
      </c>
      <c r="AF56" s="63">
        <v>368393.4</v>
      </c>
      <c r="AG56" s="63">
        <f t="shared" si="4"/>
        <v>135934.59999999998</v>
      </c>
      <c r="AH56" s="63">
        <f t="shared" si="5"/>
        <v>369871.46203</v>
      </c>
      <c r="AI56" s="63" t="e">
        <f>SUM(#REF!+#REF!+#REF!+#REF!+#REF!+#REF!+#REF!+#REF!+#REF!+#REF!+#REF!+#REF!)</f>
        <v>#REF!</v>
      </c>
    </row>
    <row r="57" spans="1:35" ht="15" customHeight="1">
      <c r="A57" s="7">
        <f t="shared" si="6"/>
        <v>46</v>
      </c>
      <c r="B57" s="7">
        <v>36</v>
      </c>
      <c r="C57" s="6" t="s">
        <v>2</v>
      </c>
      <c r="D57" s="8" t="s">
        <v>140</v>
      </c>
      <c r="E57" s="40" t="e">
        <f>SUM(#REF!+#REF!+#REF!+#REF!+#REF!+#REF!+#REF!+#REF!+#REF!+#REF!+#REF!+#REF!)</f>
        <v>#REF!</v>
      </c>
      <c r="F57" s="31"/>
      <c r="G57" s="40" t="e">
        <f>SUM(#REF!+#REF!+#REF!+#REF!+#REF!+#REF!+#REF!+#REF!+#REF!+#REF!+#REF!+#REF!)</f>
        <v>#REF!</v>
      </c>
      <c r="H57" s="40" t="e">
        <f>SUM(#REF!+#REF!+#REF!+#REF!+#REF!+#REF!+#REF!+#REF!+#REF!+#REF!+#REF!+#REF!)</f>
        <v>#REF!</v>
      </c>
      <c r="I57" s="40" t="e">
        <f>SUM(#REF!+#REF!+#REF!+#REF!+#REF!+#REF!+#REF!+#REF!+#REF!+#REF!+#REF!+#REF!)</f>
        <v>#REF!</v>
      </c>
      <c r="J57" s="40" t="e">
        <f>SUM(#REF!+#REF!+#REF!+#REF!+#REF!+#REF!+#REF!+#REF!+#REF!+#REF!+#REF!+#REF!)</f>
        <v>#REF!</v>
      </c>
      <c r="K57" s="31"/>
      <c r="L57" s="40" t="e">
        <f>SUM(#REF!+#REF!+#REF!+#REF!+#REF!+#REF!+#REF!+#REF!+#REF!+#REF!+#REF!+#REF!)</f>
        <v>#REF!</v>
      </c>
      <c r="M57" s="40" t="e">
        <f>SUM(#REF!+#REF!+#REF!+#REF!+#REF!+#REF!+#REF!+#REF!+#REF!+#REF!+#REF!+#REF!)</f>
        <v>#REF!</v>
      </c>
      <c r="N57" s="40" t="e">
        <f>SUM(#REF!+#REF!+#REF!+#REF!+#REF!+#REF!+#REF!+#REF!+#REF!+#REF!+#REF!+#REF!)</f>
        <v>#REF!</v>
      </c>
      <c r="O57" s="40" t="e">
        <f>SUM(#REF!+#REF!+#REF!+#REF!+#REF!+#REF!+#REF!+#REF!+#REF!+#REF!+#REF!+#REF!)</f>
        <v>#REF!</v>
      </c>
      <c r="P57" s="31"/>
      <c r="Q57" s="40" t="e">
        <f>SUM(#REF!+#REF!+#REF!+#REF!+#REF!+#REF!+#REF!+#REF!+#REF!+#REF!+#REF!+#REF!)</f>
        <v>#REF!</v>
      </c>
      <c r="R57" s="40" t="e">
        <f>SUM(#REF!+#REF!+#REF!+#REF!+#REF!+#REF!+#REF!+#REF!+#REF!+#REF!+#REF!+#REF!)</f>
        <v>#REF!</v>
      </c>
      <c r="S57" s="40" t="e">
        <f>SUM(#REF!+#REF!+#REF!+#REF!+#REF!+#REF!+#REF!+#REF!+#REF!+#REF!+#REF!+#REF!)</f>
        <v>#REF!</v>
      </c>
      <c r="T57" s="40" t="e">
        <f>SUM(#REF!+#REF!+#REF!+#REF!+#REF!+#REF!+#REF!+#REF!+#REF!+#REF!+#REF!+#REF!)</f>
        <v>#REF!</v>
      </c>
      <c r="U57" s="31"/>
      <c r="V57" s="40" t="e">
        <f>SUM(#REF!+#REF!+#REF!+#REF!+#REF!+#REF!+#REF!+#REF!+#REF!+#REF!+#REF!+#REF!)</f>
        <v>#REF!</v>
      </c>
      <c r="W57" s="40" t="e">
        <f>SUM(#REF!+#REF!+#REF!+#REF!+#REF!+#REF!+#REF!+#REF!+#REF!+#REF!+#REF!+#REF!)</f>
        <v>#REF!</v>
      </c>
      <c r="X57" s="40" t="e">
        <f>SUM(#REF!+#REF!+#REF!+#REF!+#REF!+#REF!+#REF!+#REF!+#REF!+#REF!+#REF!+#REF!)</f>
        <v>#REF!</v>
      </c>
      <c r="Y57" s="40" t="e">
        <f>SUM(#REF!+#REF!+#REF!+#REF!+#REF!+#REF!+#REF!+#REF!+#REF!+#REF!+#REF!+#REF!)</f>
        <v>#REF!</v>
      </c>
      <c r="Z57" s="31"/>
      <c r="AA57" s="40" t="e">
        <f>SUM(#REF!+#REF!+#REF!+#REF!+#REF!+#REF!+#REF!+#REF!+#REF!+#REF!+#REF!+#REF!)</f>
        <v>#REF!</v>
      </c>
      <c r="AB57" s="40" t="e">
        <f>SUM(#REF!+#REF!+#REF!+#REF!+#REF!+#REF!+#REF!+#REF!+#REF!+#REF!+#REF!+#REF!)</f>
        <v>#REF!</v>
      </c>
      <c r="AC57" s="40" t="e">
        <f>SUM(#REF!+#REF!+#REF!+#REF!+#REF!+#REF!+#REF!+#REF!+#REF!+#REF!+#REF!+#REF!)</f>
        <v>#REF!</v>
      </c>
      <c r="AD57" s="63">
        <v>27024.44</v>
      </c>
      <c r="AE57" s="63">
        <f>103225.14+0.02</f>
        <v>103225.16</v>
      </c>
      <c r="AF57" s="63">
        <v>102703.84</v>
      </c>
      <c r="AG57" s="63">
        <f t="shared" si="4"/>
        <v>27545.76000000001</v>
      </c>
      <c r="AH57" s="63">
        <f t="shared" si="5"/>
        <v>100438.08068</v>
      </c>
      <c r="AI57" s="63" t="e">
        <f>SUM(#REF!+#REF!+#REF!+#REF!+#REF!+#REF!+#REF!+#REF!+#REF!+#REF!+#REF!+#REF!)</f>
        <v>#REF!</v>
      </c>
    </row>
    <row r="58" spans="1:35" ht="15.75" customHeight="1">
      <c r="A58" s="7">
        <f t="shared" si="6"/>
        <v>47</v>
      </c>
      <c r="B58" s="70">
        <v>9</v>
      </c>
      <c r="C58" s="85" t="s">
        <v>22</v>
      </c>
      <c r="D58" s="8" t="s">
        <v>141</v>
      </c>
      <c r="E58" s="71" t="e">
        <f>SUM(#REF!+#REF!+#REF!+#REF!+#REF!+#REF!+#REF!+#REF!+#REF!+#REF!+#REF!+#REF!)</f>
        <v>#REF!</v>
      </c>
      <c r="F58" s="94"/>
      <c r="G58" s="71" t="e">
        <f>SUM(#REF!+#REF!+#REF!+#REF!+#REF!+#REF!+#REF!+#REF!+#REF!+#REF!+#REF!+#REF!)</f>
        <v>#REF!</v>
      </c>
      <c r="H58" s="71" t="e">
        <f>SUM(#REF!+#REF!+#REF!+#REF!+#REF!+#REF!+#REF!+#REF!+#REF!+#REF!+#REF!+#REF!)</f>
        <v>#REF!</v>
      </c>
      <c r="I58" s="71" t="e">
        <f>SUM(#REF!+#REF!+#REF!+#REF!+#REF!+#REF!+#REF!+#REF!+#REF!+#REF!+#REF!+#REF!)</f>
        <v>#REF!</v>
      </c>
      <c r="J58" s="71" t="e">
        <f>SUM(#REF!+#REF!+#REF!+#REF!+#REF!+#REF!+#REF!+#REF!+#REF!+#REF!+#REF!+#REF!)</f>
        <v>#REF!</v>
      </c>
      <c r="K58" s="94"/>
      <c r="L58" s="71" t="e">
        <f>SUM(#REF!+#REF!+#REF!+#REF!+#REF!+#REF!+#REF!+#REF!+#REF!+#REF!+#REF!+#REF!)</f>
        <v>#REF!</v>
      </c>
      <c r="M58" s="71" t="e">
        <f>SUM(#REF!+#REF!+#REF!+#REF!+#REF!+#REF!+#REF!+#REF!+#REF!+#REF!+#REF!+#REF!)</f>
        <v>#REF!</v>
      </c>
      <c r="N58" s="71" t="e">
        <f>SUM(#REF!+#REF!+#REF!+#REF!+#REF!+#REF!+#REF!+#REF!+#REF!+#REF!+#REF!+#REF!)</f>
        <v>#REF!</v>
      </c>
      <c r="O58" s="71" t="e">
        <f>SUM(#REF!+#REF!+#REF!+#REF!+#REF!+#REF!+#REF!+#REF!+#REF!+#REF!+#REF!+#REF!)</f>
        <v>#REF!</v>
      </c>
      <c r="P58" s="94"/>
      <c r="Q58" s="71" t="e">
        <f>SUM(#REF!+#REF!+#REF!+#REF!+#REF!+#REF!+#REF!+#REF!+#REF!+#REF!+#REF!+#REF!)</f>
        <v>#REF!</v>
      </c>
      <c r="R58" s="71" t="e">
        <f>SUM(#REF!+#REF!+#REF!+#REF!+#REF!+#REF!+#REF!+#REF!+#REF!+#REF!+#REF!+#REF!)</f>
        <v>#REF!</v>
      </c>
      <c r="S58" s="71" t="e">
        <f>SUM(#REF!+#REF!+#REF!+#REF!+#REF!+#REF!+#REF!+#REF!+#REF!+#REF!+#REF!+#REF!)</f>
        <v>#REF!</v>
      </c>
      <c r="T58" s="71" t="e">
        <f>SUM(#REF!+#REF!+#REF!+#REF!+#REF!+#REF!+#REF!+#REF!+#REF!+#REF!+#REF!+#REF!)</f>
        <v>#REF!</v>
      </c>
      <c r="U58" s="94"/>
      <c r="V58" s="71" t="e">
        <f>SUM(#REF!+#REF!+#REF!+#REF!+#REF!+#REF!+#REF!+#REF!+#REF!+#REF!+#REF!+#REF!)</f>
        <v>#REF!</v>
      </c>
      <c r="W58" s="71" t="e">
        <f>SUM(#REF!+#REF!+#REF!+#REF!+#REF!+#REF!+#REF!+#REF!+#REF!+#REF!+#REF!+#REF!)</f>
        <v>#REF!</v>
      </c>
      <c r="X58" s="71" t="e">
        <f>SUM(#REF!+#REF!+#REF!+#REF!+#REF!+#REF!+#REF!+#REF!+#REF!+#REF!+#REF!+#REF!)</f>
        <v>#REF!</v>
      </c>
      <c r="Y58" s="71" t="e">
        <f>SUM(#REF!+#REF!+#REF!+#REF!+#REF!+#REF!+#REF!+#REF!+#REF!+#REF!+#REF!+#REF!)</f>
        <v>#REF!</v>
      </c>
      <c r="Z58" s="94"/>
      <c r="AA58" s="71" t="e">
        <f>SUM(#REF!+#REF!+#REF!+#REF!+#REF!+#REF!+#REF!+#REF!+#REF!+#REF!+#REF!+#REF!)</f>
        <v>#REF!</v>
      </c>
      <c r="AB58" s="71" t="e">
        <f>SUM(#REF!+#REF!+#REF!+#REF!+#REF!+#REF!+#REF!+#REF!+#REF!+#REF!+#REF!+#REF!)</f>
        <v>#REF!</v>
      </c>
      <c r="AC58" s="71" t="e">
        <f>SUM(#REF!+#REF!+#REF!+#REF!+#REF!+#REF!+#REF!+#REF!+#REF!+#REF!+#REF!+#REF!)</f>
        <v>#REF!</v>
      </c>
      <c r="AD58" s="69">
        <v>16741.37</v>
      </c>
      <c r="AE58" s="69">
        <v>58248.6</v>
      </c>
      <c r="AF58" s="69">
        <v>55748.7</v>
      </c>
      <c r="AG58" s="69">
        <f t="shared" si="4"/>
        <v>19241.270000000004</v>
      </c>
      <c r="AH58" s="69">
        <f t="shared" si="5"/>
        <v>56675.8878</v>
      </c>
      <c r="AI58" s="69" t="e">
        <f>SUM(#REF!+#REF!+#REF!+#REF!+#REF!+#REF!+#REF!+#REF!+#REF!+#REF!+#REF!+#REF!)</f>
        <v>#REF!</v>
      </c>
    </row>
    <row r="59" spans="1:35" ht="13.5" customHeight="1">
      <c r="A59" s="7">
        <f t="shared" si="6"/>
        <v>48</v>
      </c>
      <c r="B59" s="7">
        <v>35</v>
      </c>
      <c r="C59" s="6" t="s">
        <v>14</v>
      </c>
      <c r="D59" s="8" t="s">
        <v>142</v>
      </c>
      <c r="E59" s="40" t="e">
        <f>SUM(#REF!+#REF!+#REF!+#REF!+#REF!+#REF!+#REF!+#REF!+#REF!+#REF!+#REF!+#REF!)</f>
        <v>#REF!</v>
      </c>
      <c r="F59" s="31"/>
      <c r="G59" s="40" t="e">
        <f>SUM(#REF!+#REF!+#REF!+#REF!+#REF!+#REF!+#REF!+#REF!+#REF!+#REF!+#REF!+#REF!)</f>
        <v>#REF!</v>
      </c>
      <c r="H59" s="40" t="e">
        <f>SUM(#REF!+#REF!+#REF!+#REF!+#REF!+#REF!+#REF!+#REF!+#REF!+#REF!+#REF!+#REF!)</f>
        <v>#REF!</v>
      </c>
      <c r="I59" s="40" t="e">
        <f>SUM(#REF!+#REF!+#REF!+#REF!+#REF!+#REF!+#REF!+#REF!+#REF!+#REF!+#REF!+#REF!)</f>
        <v>#REF!</v>
      </c>
      <c r="J59" s="40" t="e">
        <f>SUM(#REF!+#REF!+#REF!+#REF!+#REF!+#REF!+#REF!+#REF!+#REF!+#REF!+#REF!+#REF!)</f>
        <v>#REF!</v>
      </c>
      <c r="K59" s="31"/>
      <c r="L59" s="40" t="e">
        <f>SUM(#REF!+#REF!+#REF!+#REF!+#REF!+#REF!+#REF!+#REF!+#REF!+#REF!+#REF!+#REF!)</f>
        <v>#REF!</v>
      </c>
      <c r="M59" s="40" t="e">
        <f>SUM(#REF!+#REF!+#REF!+#REF!+#REF!+#REF!+#REF!+#REF!+#REF!+#REF!+#REF!+#REF!)</f>
        <v>#REF!</v>
      </c>
      <c r="N59" s="40" t="e">
        <f>SUM(#REF!+#REF!+#REF!+#REF!+#REF!+#REF!+#REF!+#REF!+#REF!+#REF!+#REF!+#REF!)</f>
        <v>#REF!</v>
      </c>
      <c r="O59" s="40" t="e">
        <f>SUM(#REF!+#REF!+#REF!+#REF!+#REF!+#REF!+#REF!+#REF!+#REF!+#REF!+#REF!+#REF!)</f>
        <v>#REF!</v>
      </c>
      <c r="P59" s="31"/>
      <c r="Q59" s="40" t="e">
        <f>SUM(#REF!+#REF!+#REF!+#REF!+#REF!+#REF!+#REF!+#REF!+#REF!+#REF!+#REF!+#REF!)</f>
        <v>#REF!</v>
      </c>
      <c r="R59" s="40" t="e">
        <f>SUM(#REF!+#REF!+#REF!+#REF!+#REF!+#REF!+#REF!+#REF!+#REF!+#REF!+#REF!+#REF!)</f>
        <v>#REF!</v>
      </c>
      <c r="S59" s="40" t="e">
        <f>SUM(#REF!+#REF!+#REF!+#REF!+#REF!+#REF!+#REF!+#REF!+#REF!+#REF!+#REF!+#REF!)</f>
        <v>#REF!</v>
      </c>
      <c r="T59" s="40" t="e">
        <f>SUM(#REF!+#REF!+#REF!+#REF!+#REF!+#REF!+#REF!+#REF!+#REF!+#REF!+#REF!+#REF!)</f>
        <v>#REF!</v>
      </c>
      <c r="U59" s="31"/>
      <c r="V59" s="40" t="e">
        <f>SUM(#REF!+#REF!+#REF!+#REF!+#REF!+#REF!+#REF!+#REF!+#REF!+#REF!+#REF!+#REF!)</f>
        <v>#REF!</v>
      </c>
      <c r="W59" s="40" t="e">
        <f>SUM(#REF!+#REF!+#REF!+#REF!+#REF!+#REF!+#REF!+#REF!+#REF!+#REF!+#REF!+#REF!)</f>
        <v>#REF!</v>
      </c>
      <c r="X59" s="40" t="e">
        <f>SUM(#REF!+#REF!+#REF!+#REF!+#REF!+#REF!+#REF!+#REF!+#REF!+#REF!+#REF!+#REF!)</f>
        <v>#REF!</v>
      </c>
      <c r="Y59" s="40" t="e">
        <f>SUM(#REF!+#REF!+#REF!+#REF!+#REF!+#REF!+#REF!+#REF!+#REF!+#REF!+#REF!+#REF!)</f>
        <v>#REF!</v>
      </c>
      <c r="Z59" s="31"/>
      <c r="AA59" s="40" t="e">
        <f>SUM(#REF!+#REF!+#REF!+#REF!+#REF!+#REF!+#REF!+#REF!+#REF!+#REF!+#REF!+#REF!)</f>
        <v>#REF!</v>
      </c>
      <c r="AB59" s="40" t="e">
        <f>SUM(#REF!+#REF!+#REF!+#REF!+#REF!+#REF!+#REF!+#REF!+#REF!+#REF!+#REF!+#REF!)</f>
        <v>#REF!</v>
      </c>
      <c r="AC59" s="40" t="e">
        <f>SUM(#REF!+#REF!+#REF!+#REF!+#REF!+#REF!+#REF!+#REF!+#REF!+#REF!+#REF!+#REF!)</f>
        <v>#REF!</v>
      </c>
      <c r="AD59" s="63">
        <v>32193.08</v>
      </c>
      <c r="AE59" s="63">
        <v>88313.1</v>
      </c>
      <c r="AF59" s="63">
        <v>87326.73</v>
      </c>
      <c r="AG59" s="63">
        <f t="shared" si="4"/>
        <v>33179.45000000001</v>
      </c>
      <c r="AH59" s="63">
        <f t="shared" si="5"/>
        <v>85928.64630000001</v>
      </c>
      <c r="AI59" s="63" t="e">
        <f>SUM(#REF!+#REF!+#REF!+#REF!+#REF!+#REF!+#REF!+#REF!+#REF!+#REF!+#REF!+#REF!)</f>
        <v>#REF!</v>
      </c>
    </row>
    <row r="60" spans="1:35" ht="16.5" customHeight="1">
      <c r="A60" s="7">
        <f t="shared" si="6"/>
        <v>49</v>
      </c>
      <c r="B60" s="70">
        <v>21</v>
      </c>
      <c r="C60" s="85" t="s">
        <v>20</v>
      </c>
      <c r="D60" s="8" t="s">
        <v>143</v>
      </c>
      <c r="E60" s="71" t="e">
        <f>SUM(#REF!+#REF!+#REF!+#REF!+#REF!+#REF!+#REF!+#REF!+#REF!+#REF!+#REF!+#REF!)</f>
        <v>#REF!</v>
      </c>
      <c r="F60" s="94"/>
      <c r="G60" s="71" t="e">
        <f>SUM(#REF!+#REF!+#REF!+#REF!+#REF!+#REF!+#REF!+#REF!+#REF!+#REF!+#REF!+#REF!)</f>
        <v>#REF!</v>
      </c>
      <c r="H60" s="71" t="e">
        <f>SUM(#REF!+#REF!+#REF!+#REF!+#REF!+#REF!+#REF!+#REF!+#REF!+#REF!+#REF!+#REF!)</f>
        <v>#REF!</v>
      </c>
      <c r="I60" s="71" t="e">
        <f>SUM(#REF!+#REF!+#REF!+#REF!+#REF!+#REF!+#REF!+#REF!+#REF!+#REF!+#REF!+#REF!)</f>
        <v>#REF!</v>
      </c>
      <c r="J60" s="71" t="e">
        <f>SUM(#REF!+#REF!+#REF!+#REF!+#REF!+#REF!+#REF!+#REF!+#REF!+#REF!+#REF!+#REF!)</f>
        <v>#REF!</v>
      </c>
      <c r="K60" s="94"/>
      <c r="L60" s="71" t="e">
        <f>SUM(#REF!+#REF!+#REF!+#REF!+#REF!+#REF!+#REF!+#REF!+#REF!+#REF!+#REF!+#REF!)</f>
        <v>#REF!</v>
      </c>
      <c r="M60" s="71" t="e">
        <f>SUM(#REF!+#REF!+#REF!+#REF!+#REF!+#REF!+#REF!+#REF!+#REF!+#REF!+#REF!+#REF!)</f>
        <v>#REF!</v>
      </c>
      <c r="N60" s="71" t="e">
        <f>SUM(#REF!+#REF!+#REF!+#REF!+#REF!+#REF!+#REF!+#REF!+#REF!+#REF!+#REF!+#REF!)</f>
        <v>#REF!</v>
      </c>
      <c r="O60" s="71" t="e">
        <f>SUM(#REF!+#REF!+#REF!+#REF!+#REF!+#REF!+#REF!+#REF!+#REF!+#REF!+#REF!+#REF!)</f>
        <v>#REF!</v>
      </c>
      <c r="P60" s="94"/>
      <c r="Q60" s="71" t="e">
        <f>SUM(#REF!+#REF!+#REF!+#REF!+#REF!+#REF!+#REF!+#REF!+#REF!+#REF!+#REF!+#REF!)</f>
        <v>#REF!</v>
      </c>
      <c r="R60" s="71" t="e">
        <f>SUM(#REF!+#REF!+#REF!+#REF!+#REF!+#REF!+#REF!+#REF!+#REF!+#REF!+#REF!+#REF!)</f>
        <v>#REF!</v>
      </c>
      <c r="S60" s="71" t="e">
        <f>SUM(#REF!+#REF!+#REF!+#REF!+#REF!+#REF!+#REF!+#REF!+#REF!+#REF!+#REF!+#REF!)</f>
        <v>#REF!</v>
      </c>
      <c r="T60" s="71" t="e">
        <f>SUM(#REF!+#REF!+#REF!+#REF!+#REF!+#REF!+#REF!+#REF!+#REF!+#REF!+#REF!+#REF!)</f>
        <v>#REF!</v>
      </c>
      <c r="U60" s="94"/>
      <c r="V60" s="71" t="e">
        <f>SUM(#REF!+#REF!+#REF!+#REF!+#REF!+#REF!+#REF!+#REF!+#REF!+#REF!+#REF!+#REF!)</f>
        <v>#REF!</v>
      </c>
      <c r="W60" s="71" t="e">
        <f>SUM(#REF!+#REF!+#REF!+#REF!+#REF!+#REF!+#REF!+#REF!+#REF!+#REF!+#REF!+#REF!)</f>
        <v>#REF!</v>
      </c>
      <c r="X60" s="71" t="e">
        <f>SUM(#REF!+#REF!+#REF!+#REF!+#REF!+#REF!+#REF!+#REF!+#REF!+#REF!+#REF!+#REF!)</f>
        <v>#REF!</v>
      </c>
      <c r="Y60" s="71" t="e">
        <f>SUM(#REF!+#REF!+#REF!+#REF!+#REF!+#REF!+#REF!+#REF!+#REF!+#REF!+#REF!+#REF!)</f>
        <v>#REF!</v>
      </c>
      <c r="Z60" s="94"/>
      <c r="AA60" s="71" t="e">
        <f>SUM(#REF!+#REF!+#REF!+#REF!+#REF!+#REF!+#REF!+#REF!+#REF!+#REF!+#REF!+#REF!)</f>
        <v>#REF!</v>
      </c>
      <c r="AB60" s="71" t="e">
        <f>SUM(#REF!+#REF!+#REF!+#REF!+#REF!+#REF!+#REF!+#REF!+#REF!+#REF!+#REF!+#REF!)</f>
        <v>#REF!</v>
      </c>
      <c r="AC60" s="71" t="e">
        <f>SUM(#REF!+#REF!+#REF!+#REF!+#REF!+#REF!+#REF!+#REF!+#REF!+#REF!+#REF!+#REF!)</f>
        <v>#REF!</v>
      </c>
      <c r="AD60" s="69">
        <v>31793.02</v>
      </c>
      <c r="AE60" s="69">
        <f>78600.9-105.45</f>
        <v>78495.45</v>
      </c>
      <c r="AF60" s="69">
        <v>77831.33</v>
      </c>
      <c r="AG60" s="69">
        <f t="shared" si="4"/>
        <v>32457.14</v>
      </c>
      <c r="AH60" s="69">
        <f t="shared" si="5"/>
        <v>76376.07285</v>
      </c>
      <c r="AI60" s="69" t="e">
        <f>SUM(#REF!+#REF!+#REF!+#REF!+#REF!+#REF!+#REF!+#REF!+#REF!+#REF!+#REF!+#REF!)</f>
        <v>#REF!</v>
      </c>
    </row>
    <row r="61" spans="1:35" ht="15.75" customHeight="1">
      <c r="A61" s="7">
        <f t="shared" si="6"/>
        <v>50</v>
      </c>
      <c r="B61" s="70">
        <v>14</v>
      </c>
      <c r="C61" s="85" t="s">
        <v>21</v>
      </c>
      <c r="D61" s="8" t="s">
        <v>144</v>
      </c>
      <c r="E61" s="71" t="e">
        <f>SUM(#REF!+#REF!+#REF!+#REF!+#REF!+#REF!+#REF!+#REF!+#REF!+#REF!+#REF!+#REF!)</f>
        <v>#REF!</v>
      </c>
      <c r="F61" s="94"/>
      <c r="G61" s="71" t="e">
        <f>SUM(#REF!+#REF!+#REF!+#REF!+#REF!+#REF!+#REF!+#REF!+#REF!+#REF!+#REF!+#REF!)</f>
        <v>#REF!</v>
      </c>
      <c r="H61" s="71" t="e">
        <f>SUM(#REF!+#REF!+#REF!+#REF!+#REF!+#REF!+#REF!+#REF!+#REF!+#REF!+#REF!+#REF!)</f>
        <v>#REF!</v>
      </c>
      <c r="I61" s="71" t="e">
        <f>SUM(#REF!+#REF!+#REF!+#REF!+#REF!+#REF!+#REF!+#REF!+#REF!+#REF!+#REF!+#REF!)</f>
        <v>#REF!</v>
      </c>
      <c r="J61" s="71" t="e">
        <f>SUM(#REF!+#REF!+#REF!+#REF!+#REF!+#REF!+#REF!+#REF!+#REF!+#REF!+#REF!+#REF!)</f>
        <v>#REF!</v>
      </c>
      <c r="K61" s="94"/>
      <c r="L61" s="71" t="e">
        <f>SUM(#REF!+#REF!+#REF!+#REF!+#REF!+#REF!+#REF!+#REF!+#REF!+#REF!+#REF!+#REF!)</f>
        <v>#REF!</v>
      </c>
      <c r="M61" s="71" t="e">
        <f>SUM(#REF!+#REF!+#REF!+#REF!+#REF!+#REF!+#REF!+#REF!+#REF!+#REF!+#REF!+#REF!)</f>
        <v>#REF!</v>
      </c>
      <c r="N61" s="71" t="e">
        <f>SUM(#REF!+#REF!+#REF!+#REF!+#REF!+#REF!+#REF!+#REF!+#REF!+#REF!+#REF!+#REF!)</f>
        <v>#REF!</v>
      </c>
      <c r="O61" s="71" t="e">
        <f>SUM(#REF!+#REF!+#REF!+#REF!+#REF!+#REF!+#REF!+#REF!+#REF!+#REF!+#REF!+#REF!)</f>
        <v>#REF!</v>
      </c>
      <c r="P61" s="94"/>
      <c r="Q61" s="71" t="e">
        <f>SUM(#REF!+#REF!+#REF!+#REF!+#REF!+#REF!+#REF!+#REF!+#REF!+#REF!+#REF!+#REF!)</f>
        <v>#REF!</v>
      </c>
      <c r="R61" s="71" t="e">
        <f>SUM(#REF!+#REF!+#REF!+#REF!+#REF!+#REF!+#REF!+#REF!+#REF!+#REF!+#REF!+#REF!)</f>
        <v>#REF!</v>
      </c>
      <c r="S61" s="71" t="e">
        <f>SUM(#REF!+#REF!+#REF!+#REF!+#REF!+#REF!+#REF!+#REF!+#REF!+#REF!+#REF!+#REF!)</f>
        <v>#REF!</v>
      </c>
      <c r="T61" s="71" t="e">
        <f>SUM(#REF!+#REF!+#REF!+#REF!+#REF!+#REF!+#REF!+#REF!+#REF!+#REF!+#REF!+#REF!)</f>
        <v>#REF!</v>
      </c>
      <c r="U61" s="94"/>
      <c r="V61" s="71" t="e">
        <f>SUM(#REF!+#REF!+#REF!+#REF!+#REF!+#REF!+#REF!+#REF!+#REF!+#REF!+#REF!+#REF!)</f>
        <v>#REF!</v>
      </c>
      <c r="W61" s="71" t="e">
        <f>SUM(#REF!+#REF!+#REF!+#REF!+#REF!+#REF!+#REF!+#REF!+#REF!+#REF!+#REF!+#REF!)</f>
        <v>#REF!</v>
      </c>
      <c r="X61" s="71" t="e">
        <f>SUM(#REF!+#REF!+#REF!+#REF!+#REF!+#REF!+#REF!+#REF!+#REF!+#REF!+#REF!+#REF!)</f>
        <v>#REF!</v>
      </c>
      <c r="Y61" s="71" t="e">
        <f>SUM(#REF!+#REF!+#REF!+#REF!+#REF!+#REF!+#REF!+#REF!+#REF!+#REF!+#REF!+#REF!)</f>
        <v>#REF!</v>
      </c>
      <c r="Z61" s="94"/>
      <c r="AA61" s="71" t="e">
        <f>SUM(#REF!+#REF!+#REF!+#REF!+#REF!+#REF!+#REF!+#REF!+#REF!+#REF!+#REF!+#REF!)</f>
        <v>#REF!</v>
      </c>
      <c r="AB61" s="71" t="e">
        <f>SUM(#REF!+#REF!+#REF!+#REF!+#REF!+#REF!+#REF!+#REF!+#REF!+#REF!+#REF!+#REF!)</f>
        <v>#REF!</v>
      </c>
      <c r="AC61" s="71" t="e">
        <f>SUM(#REF!+#REF!+#REF!+#REF!+#REF!+#REF!+#REF!+#REF!+#REF!+#REF!+#REF!+#REF!)</f>
        <v>#REF!</v>
      </c>
      <c r="AD61" s="69">
        <v>24746.24</v>
      </c>
      <c r="AE61" s="69">
        <v>72103.69</v>
      </c>
      <c r="AF61" s="69">
        <v>70535.91</v>
      </c>
      <c r="AG61" s="69">
        <f t="shared" si="4"/>
        <v>26314.020000000004</v>
      </c>
      <c r="AH61" s="69">
        <f t="shared" si="5"/>
        <v>70156.89037</v>
      </c>
      <c r="AI61" s="69" t="e">
        <f>SUM(#REF!+#REF!+#REF!+#REF!+#REF!+#REF!+#REF!+#REF!+#REF!+#REF!+#REF!+#REF!)</f>
        <v>#REF!</v>
      </c>
    </row>
    <row r="62" spans="1:35" ht="14.25" customHeight="1">
      <c r="A62" s="11">
        <f t="shared" si="6"/>
        <v>51</v>
      </c>
      <c r="B62" s="11">
        <v>29</v>
      </c>
      <c r="C62" s="12" t="s">
        <v>3</v>
      </c>
      <c r="D62" s="13" t="s">
        <v>145</v>
      </c>
      <c r="E62" s="40" t="e">
        <f>SUM(#REF!+#REF!+#REF!+#REF!+#REF!+#REF!+#REF!+#REF!+#REF!+#REF!+#REF!+#REF!)</f>
        <v>#REF!</v>
      </c>
      <c r="F62" s="31"/>
      <c r="G62" s="40" t="e">
        <f>SUM(#REF!+#REF!+#REF!+#REF!+#REF!+#REF!+#REF!+#REF!+#REF!+#REF!+#REF!+#REF!)</f>
        <v>#REF!</v>
      </c>
      <c r="H62" s="40" t="e">
        <f>SUM(#REF!+#REF!+#REF!+#REF!+#REF!+#REF!+#REF!+#REF!+#REF!+#REF!+#REF!+#REF!)</f>
        <v>#REF!</v>
      </c>
      <c r="I62" s="40" t="e">
        <f>SUM(#REF!+#REF!+#REF!+#REF!+#REF!+#REF!+#REF!+#REF!+#REF!+#REF!+#REF!+#REF!)</f>
        <v>#REF!</v>
      </c>
      <c r="J62" s="40" t="e">
        <f>SUM(#REF!+#REF!+#REF!+#REF!+#REF!+#REF!+#REF!+#REF!+#REF!+#REF!+#REF!+#REF!)</f>
        <v>#REF!</v>
      </c>
      <c r="K62" s="31"/>
      <c r="L62" s="40" t="e">
        <f>SUM(#REF!+#REF!+#REF!+#REF!+#REF!+#REF!+#REF!+#REF!+#REF!+#REF!+#REF!+#REF!)</f>
        <v>#REF!</v>
      </c>
      <c r="M62" s="40" t="e">
        <f>SUM(#REF!+#REF!+#REF!+#REF!+#REF!+#REF!+#REF!+#REF!+#REF!+#REF!+#REF!+#REF!)</f>
        <v>#REF!</v>
      </c>
      <c r="N62" s="40" t="e">
        <f>SUM(#REF!+#REF!+#REF!+#REF!+#REF!+#REF!+#REF!+#REF!+#REF!+#REF!+#REF!+#REF!)</f>
        <v>#REF!</v>
      </c>
      <c r="O62" s="40" t="e">
        <f>SUM(#REF!+#REF!+#REF!+#REF!+#REF!+#REF!+#REF!+#REF!+#REF!+#REF!+#REF!+#REF!)</f>
        <v>#REF!</v>
      </c>
      <c r="P62" s="31"/>
      <c r="Q62" s="40" t="e">
        <f>SUM(#REF!+#REF!+#REF!+#REF!+#REF!+#REF!+#REF!+#REF!+#REF!+#REF!+#REF!+#REF!)</f>
        <v>#REF!</v>
      </c>
      <c r="R62" s="40" t="e">
        <f>SUM(#REF!+#REF!+#REF!+#REF!+#REF!+#REF!+#REF!+#REF!+#REF!+#REF!+#REF!+#REF!)</f>
        <v>#REF!</v>
      </c>
      <c r="S62" s="40" t="e">
        <f>SUM(#REF!+#REF!+#REF!+#REF!+#REF!+#REF!+#REF!+#REF!+#REF!+#REF!+#REF!+#REF!)</f>
        <v>#REF!</v>
      </c>
      <c r="T62" s="40" t="e">
        <f>SUM(#REF!+#REF!+#REF!+#REF!+#REF!+#REF!+#REF!+#REF!+#REF!+#REF!+#REF!+#REF!)</f>
        <v>#REF!</v>
      </c>
      <c r="U62" s="31"/>
      <c r="V62" s="40" t="e">
        <f>SUM(#REF!+#REF!+#REF!+#REF!+#REF!+#REF!+#REF!+#REF!+#REF!+#REF!+#REF!+#REF!)</f>
        <v>#REF!</v>
      </c>
      <c r="W62" s="40" t="e">
        <f>SUM(#REF!+#REF!+#REF!+#REF!+#REF!+#REF!+#REF!+#REF!+#REF!+#REF!+#REF!+#REF!)</f>
        <v>#REF!</v>
      </c>
      <c r="X62" s="40" t="e">
        <f>SUM(#REF!+#REF!+#REF!+#REF!+#REF!+#REF!+#REF!+#REF!+#REF!+#REF!+#REF!+#REF!)</f>
        <v>#REF!</v>
      </c>
      <c r="Y62" s="40" t="e">
        <f>SUM(#REF!+#REF!+#REF!+#REF!+#REF!+#REF!+#REF!+#REF!+#REF!+#REF!+#REF!+#REF!)</f>
        <v>#REF!</v>
      </c>
      <c r="Z62" s="31"/>
      <c r="AA62" s="40" t="e">
        <f>SUM(#REF!+#REF!+#REF!+#REF!+#REF!+#REF!+#REF!+#REF!+#REF!+#REF!+#REF!+#REF!)</f>
        <v>#REF!</v>
      </c>
      <c r="AB62" s="40" t="e">
        <f>SUM(#REF!+#REF!+#REF!+#REF!+#REF!+#REF!+#REF!+#REF!+#REF!+#REF!+#REF!+#REF!)</f>
        <v>#REF!</v>
      </c>
      <c r="AC62" s="40" t="e">
        <f>SUM(#REF!+#REF!+#REF!+#REF!+#REF!+#REF!+#REF!+#REF!+#REF!+#REF!+#REF!+#REF!)</f>
        <v>#REF!</v>
      </c>
      <c r="AD62" s="63">
        <v>42275.87</v>
      </c>
      <c r="AE62" s="63">
        <v>105218.22</v>
      </c>
      <c r="AF62" s="63">
        <v>102111.47</v>
      </c>
      <c r="AG62" s="63">
        <f t="shared" si="4"/>
        <v>45382.619999999995</v>
      </c>
      <c r="AH62" s="63">
        <f t="shared" si="5"/>
        <v>102377.32806</v>
      </c>
      <c r="AI62" s="63" t="e">
        <f>SUM(#REF!+#REF!+#REF!+#REF!+#REF!+#REF!+#REF!+#REF!+#REF!+#REF!+#REF!+#REF!)</f>
        <v>#REF!</v>
      </c>
    </row>
    <row r="63" spans="1:35" s="14" customFormat="1" ht="12.75" thickBot="1">
      <c r="A63" s="18"/>
      <c r="B63" s="18"/>
      <c r="C63" s="118" t="s">
        <v>125</v>
      </c>
      <c r="D63" s="118"/>
      <c r="E63" s="32" t="e">
        <f>SUM(E34:E62)</f>
        <v>#REF!</v>
      </c>
      <c r="F63" s="32">
        <f>SUM(F34:F62)</f>
        <v>0</v>
      </c>
      <c r="G63" s="32" t="e">
        <f>SUM(G34:G62)</f>
        <v>#REF!</v>
      </c>
      <c r="H63" s="32" t="e">
        <f>SUM(H34:H62)</f>
        <v>#REF!</v>
      </c>
      <c r="I63" s="32" t="e">
        <f>SUM(I34:I62)</f>
        <v>#REF!</v>
      </c>
      <c r="J63" s="32" t="e">
        <f aca="true" t="shared" si="7" ref="J63:AE63">SUM(J34:J62)</f>
        <v>#REF!</v>
      </c>
      <c r="K63" s="32">
        <f>SUM(K34:K62)</f>
        <v>0</v>
      </c>
      <c r="L63" s="32" t="e">
        <f t="shared" si="7"/>
        <v>#REF!</v>
      </c>
      <c r="M63" s="32" t="e">
        <f t="shared" si="7"/>
        <v>#REF!</v>
      </c>
      <c r="N63" s="32" t="e">
        <f t="shared" si="7"/>
        <v>#REF!</v>
      </c>
      <c r="O63" s="32" t="e">
        <f t="shared" si="7"/>
        <v>#REF!</v>
      </c>
      <c r="P63" s="32">
        <f>SUM(P34:P62)</f>
        <v>0</v>
      </c>
      <c r="Q63" s="32" t="e">
        <f t="shared" si="7"/>
        <v>#REF!</v>
      </c>
      <c r="R63" s="32" t="e">
        <f t="shared" si="7"/>
        <v>#REF!</v>
      </c>
      <c r="S63" s="32" t="e">
        <f t="shared" si="7"/>
        <v>#REF!</v>
      </c>
      <c r="T63" s="32" t="e">
        <f t="shared" si="7"/>
        <v>#REF!</v>
      </c>
      <c r="U63" s="32">
        <f>SUM(U34:U62)</f>
        <v>0</v>
      </c>
      <c r="V63" s="32" t="e">
        <f t="shared" si="7"/>
        <v>#REF!</v>
      </c>
      <c r="W63" s="32" t="e">
        <f t="shared" si="7"/>
        <v>#REF!</v>
      </c>
      <c r="X63" s="32" t="e">
        <f t="shared" si="7"/>
        <v>#REF!</v>
      </c>
      <c r="Y63" s="32" t="e">
        <f t="shared" si="7"/>
        <v>#REF!</v>
      </c>
      <c r="Z63" s="32">
        <f>SUM(Z34:Z62)</f>
        <v>0</v>
      </c>
      <c r="AA63" s="32" t="e">
        <f t="shared" si="7"/>
        <v>#REF!</v>
      </c>
      <c r="AB63" s="32" t="e">
        <f t="shared" si="7"/>
        <v>#REF!</v>
      </c>
      <c r="AC63" s="32" t="e">
        <f t="shared" si="7"/>
        <v>#REF!</v>
      </c>
      <c r="AD63" s="66">
        <v>1236354.15</v>
      </c>
      <c r="AE63" s="66">
        <f t="shared" si="7"/>
        <v>3509317.110000001</v>
      </c>
      <c r="AF63" s="66">
        <f>SUM(AF34:AF62)</f>
        <v>3398826.6100000003</v>
      </c>
      <c r="AG63" s="66">
        <f>SUM(AG34:AG62)</f>
        <v>1346844.65</v>
      </c>
      <c r="AH63" s="66">
        <f>SUM(AH34:AH62)</f>
        <v>3414565.5480300006</v>
      </c>
      <c r="AI63" s="66" t="e">
        <f>SUM(AI34:AI62)</f>
        <v>#REF!</v>
      </c>
    </row>
    <row r="64" spans="1:35" s="4" customFormat="1" ht="15" customHeight="1">
      <c r="A64" s="17"/>
      <c r="B64" s="17"/>
      <c r="C64" s="17"/>
      <c r="D64" s="17"/>
      <c r="E64" s="46"/>
      <c r="F64" s="47"/>
      <c r="G64" s="47"/>
      <c r="H64" s="47"/>
      <c r="I64" s="47"/>
      <c r="J64" s="46"/>
      <c r="K64" s="47"/>
      <c r="L64" s="47"/>
      <c r="M64" s="47"/>
      <c r="N64" s="47"/>
      <c r="O64" s="46"/>
      <c r="P64" s="47"/>
      <c r="Q64" s="47"/>
      <c r="R64" s="47"/>
      <c r="S64" s="47"/>
      <c r="T64" s="46"/>
      <c r="U64" s="47"/>
      <c r="V64" s="47"/>
      <c r="W64" s="47"/>
      <c r="X64" s="47"/>
      <c r="Y64" s="46"/>
      <c r="Z64" s="47"/>
      <c r="AA64" s="47"/>
      <c r="AB64" s="47"/>
      <c r="AC64" s="47"/>
      <c r="AD64" s="81"/>
      <c r="AE64" s="46"/>
      <c r="AF64" s="46"/>
      <c r="AG64" s="46"/>
      <c r="AH64" s="46"/>
      <c r="AI64" s="46"/>
    </row>
    <row r="65" spans="1:35" s="4" customFormat="1" ht="15.75">
      <c r="A65" s="108" t="s">
        <v>178</v>
      </c>
      <c r="B65" s="109"/>
      <c r="C65" s="109"/>
      <c r="D65" s="110"/>
      <c r="E65" s="48"/>
      <c r="F65" s="49"/>
      <c r="G65" s="49"/>
      <c r="H65" s="49"/>
      <c r="I65" s="49"/>
      <c r="J65" s="48"/>
      <c r="K65" s="49"/>
      <c r="L65" s="49"/>
      <c r="M65" s="49"/>
      <c r="N65" s="49"/>
      <c r="O65" s="48"/>
      <c r="P65" s="49"/>
      <c r="Q65" s="49"/>
      <c r="R65" s="49"/>
      <c r="S65" s="49"/>
      <c r="T65" s="48"/>
      <c r="U65" s="49"/>
      <c r="V65" s="49"/>
      <c r="W65" s="49"/>
      <c r="X65" s="49"/>
      <c r="Y65" s="48"/>
      <c r="Z65" s="49"/>
      <c r="AA65" s="49"/>
      <c r="AB65" s="49"/>
      <c r="AC65" s="49"/>
      <c r="AD65" s="82"/>
      <c r="AE65" s="48"/>
      <c r="AF65" s="48"/>
      <c r="AG65" s="48"/>
      <c r="AH65" s="48"/>
      <c r="AI65" s="48"/>
    </row>
    <row r="66" spans="1:35" ht="20.25" customHeight="1">
      <c r="A66" s="7">
        <v>52</v>
      </c>
      <c r="B66" s="7">
        <v>36</v>
      </c>
      <c r="C66" s="6" t="s">
        <v>103</v>
      </c>
      <c r="D66" s="9" t="s">
        <v>146</v>
      </c>
      <c r="E66" s="40" t="e">
        <f>SUM(#REF!+#REF!+#REF!+#REF!+#REF!+#REF!+#REF!+#REF!+#REF!+#REF!+#REF!+#REF!)</f>
        <v>#REF!</v>
      </c>
      <c r="F66" s="31"/>
      <c r="G66" s="40" t="e">
        <f>SUM(#REF!+#REF!+#REF!+#REF!+#REF!+#REF!+#REF!+#REF!+#REF!+#REF!+#REF!+#REF!)</f>
        <v>#REF!</v>
      </c>
      <c r="H66" s="40" t="e">
        <f>SUM(#REF!+#REF!+#REF!+#REF!+#REF!+#REF!+#REF!+#REF!+#REF!+#REF!+#REF!+#REF!)</f>
        <v>#REF!</v>
      </c>
      <c r="I66" s="40" t="e">
        <f>SUM(#REF!+#REF!+#REF!+#REF!+#REF!+#REF!+#REF!+#REF!+#REF!+#REF!+#REF!+#REF!)</f>
        <v>#REF!</v>
      </c>
      <c r="J66" s="40" t="e">
        <f>SUM(#REF!+#REF!+#REF!+#REF!+#REF!+#REF!+#REF!+#REF!+#REF!+#REF!+#REF!+#REF!)</f>
        <v>#REF!</v>
      </c>
      <c r="K66" s="31"/>
      <c r="L66" s="40" t="e">
        <f>SUM(#REF!+#REF!+#REF!+#REF!+#REF!+#REF!+#REF!+#REF!+#REF!+#REF!+#REF!+#REF!)</f>
        <v>#REF!</v>
      </c>
      <c r="M66" s="40" t="e">
        <f>SUM(#REF!+#REF!+#REF!+#REF!+#REF!+#REF!+#REF!+#REF!+#REF!+#REF!+#REF!+#REF!)</f>
        <v>#REF!</v>
      </c>
      <c r="N66" s="40" t="e">
        <f>SUM(#REF!+#REF!+#REF!+#REF!+#REF!+#REF!+#REF!+#REF!+#REF!+#REF!+#REF!+#REF!)</f>
        <v>#REF!</v>
      </c>
      <c r="O66" s="40" t="e">
        <f>SUM(#REF!+#REF!+#REF!+#REF!+#REF!+#REF!+#REF!+#REF!+#REF!+#REF!+#REF!+#REF!)</f>
        <v>#REF!</v>
      </c>
      <c r="P66" s="31"/>
      <c r="Q66" s="40" t="e">
        <f>SUM(#REF!+#REF!+#REF!+#REF!+#REF!+#REF!+#REF!+#REF!+#REF!+#REF!+#REF!+#REF!)</f>
        <v>#REF!</v>
      </c>
      <c r="R66" s="40" t="e">
        <f>SUM(#REF!+#REF!+#REF!+#REF!+#REF!+#REF!+#REF!+#REF!+#REF!+#REF!+#REF!+#REF!)</f>
        <v>#REF!</v>
      </c>
      <c r="S66" s="40" t="e">
        <f>SUM(#REF!+#REF!+#REF!+#REF!+#REF!+#REF!+#REF!+#REF!+#REF!+#REF!+#REF!+#REF!)</f>
        <v>#REF!</v>
      </c>
      <c r="T66" s="40" t="e">
        <f>SUM(#REF!+#REF!+#REF!+#REF!+#REF!+#REF!+#REF!+#REF!+#REF!+#REF!+#REF!+#REF!)</f>
        <v>#REF!</v>
      </c>
      <c r="U66" s="31"/>
      <c r="V66" s="40" t="e">
        <f>SUM(#REF!+#REF!+#REF!+#REF!+#REF!+#REF!+#REF!+#REF!+#REF!+#REF!+#REF!+#REF!)</f>
        <v>#REF!</v>
      </c>
      <c r="W66" s="40" t="e">
        <f>SUM(#REF!+#REF!+#REF!+#REF!+#REF!+#REF!+#REF!+#REF!+#REF!+#REF!+#REF!+#REF!)</f>
        <v>#REF!</v>
      </c>
      <c r="X66" s="40" t="e">
        <f>SUM(#REF!+#REF!+#REF!+#REF!+#REF!+#REF!+#REF!+#REF!+#REF!+#REF!+#REF!+#REF!)</f>
        <v>#REF!</v>
      </c>
      <c r="Y66" s="40" t="e">
        <f>SUM(#REF!+#REF!+#REF!+#REF!+#REF!+#REF!+#REF!+#REF!+#REF!+#REF!+#REF!+#REF!)</f>
        <v>#REF!</v>
      </c>
      <c r="Z66" s="31"/>
      <c r="AA66" s="40" t="e">
        <f>SUM(#REF!+#REF!+#REF!+#REF!+#REF!+#REF!+#REF!+#REF!+#REF!+#REF!+#REF!+#REF!)</f>
        <v>#REF!</v>
      </c>
      <c r="AB66" s="40" t="e">
        <f>SUM(#REF!+#REF!+#REF!+#REF!+#REF!+#REF!+#REF!+#REF!+#REF!+#REF!+#REF!+#REF!)</f>
        <v>#REF!</v>
      </c>
      <c r="AC66" s="40" t="e">
        <f>SUM(#REF!+#REF!+#REF!+#REF!+#REF!+#REF!+#REF!+#REF!+#REF!+#REF!+#REF!+#REF!)</f>
        <v>#REF!</v>
      </c>
      <c r="AD66" s="63">
        <v>102577.22</v>
      </c>
      <c r="AE66" s="63">
        <v>389281.22</v>
      </c>
      <c r="AF66" s="63">
        <v>379769.53</v>
      </c>
      <c r="AG66" s="63">
        <f aca="true" t="shared" si="8" ref="AG66:AG80">SUM(AD66+AE66-AF66)</f>
        <v>112088.90999999992</v>
      </c>
      <c r="AH66" s="63">
        <f aca="true" t="shared" si="9" ref="AH66:AH80">SUM(AE66*97.3%)</f>
        <v>378770.62705999997</v>
      </c>
      <c r="AI66" s="63" t="e">
        <f>SUM(#REF!+#REF!+#REF!+#REF!+#REF!+#REF!+#REF!+#REF!+#REF!+#REF!+#REF!+#REF!)</f>
        <v>#REF!</v>
      </c>
    </row>
    <row r="67" spans="1:35" ht="24">
      <c r="A67" s="7">
        <f>A66+1</f>
        <v>53</v>
      </c>
      <c r="B67" s="7">
        <v>36</v>
      </c>
      <c r="C67" s="6" t="s">
        <v>87</v>
      </c>
      <c r="D67" s="9" t="s">
        <v>88</v>
      </c>
      <c r="E67" s="40" t="e">
        <f>SUM(#REF!+#REF!+#REF!+#REF!+#REF!+#REF!+#REF!+#REF!+#REF!+#REF!+#REF!+#REF!)</f>
        <v>#REF!</v>
      </c>
      <c r="F67" s="31"/>
      <c r="G67" s="40" t="e">
        <f>SUM(#REF!+#REF!+#REF!+#REF!+#REF!+#REF!+#REF!+#REF!+#REF!+#REF!+#REF!+#REF!)</f>
        <v>#REF!</v>
      </c>
      <c r="H67" s="40" t="e">
        <f>SUM(#REF!+#REF!+#REF!+#REF!+#REF!+#REF!+#REF!+#REF!+#REF!+#REF!+#REF!+#REF!)</f>
        <v>#REF!</v>
      </c>
      <c r="I67" s="40" t="e">
        <f>SUM(#REF!+#REF!+#REF!+#REF!+#REF!+#REF!+#REF!+#REF!+#REF!+#REF!+#REF!+#REF!)</f>
        <v>#REF!</v>
      </c>
      <c r="J67" s="40" t="e">
        <f>SUM(#REF!+#REF!+#REF!+#REF!+#REF!+#REF!+#REF!+#REF!+#REF!+#REF!+#REF!+#REF!)</f>
        <v>#REF!</v>
      </c>
      <c r="K67" s="31"/>
      <c r="L67" s="40" t="e">
        <f>SUM(#REF!+#REF!+#REF!+#REF!+#REF!+#REF!+#REF!+#REF!+#REF!+#REF!+#REF!+#REF!)</f>
        <v>#REF!</v>
      </c>
      <c r="M67" s="40" t="e">
        <f>SUM(#REF!+#REF!+#REF!+#REF!+#REF!+#REF!+#REF!+#REF!+#REF!+#REF!+#REF!+#REF!)</f>
        <v>#REF!</v>
      </c>
      <c r="N67" s="40" t="e">
        <f>SUM(#REF!+#REF!+#REF!+#REF!+#REF!+#REF!+#REF!+#REF!+#REF!+#REF!+#REF!+#REF!)</f>
        <v>#REF!</v>
      </c>
      <c r="O67" s="40" t="e">
        <f>SUM(#REF!+#REF!+#REF!+#REF!+#REF!+#REF!+#REF!+#REF!+#REF!+#REF!+#REF!+#REF!)</f>
        <v>#REF!</v>
      </c>
      <c r="P67" s="31"/>
      <c r="Q67" s="40" t="e">
        <f>SUM(#REF!+#REF!+#REF!+#REF!+#REF!+#REF!+#REF!+#REF!+#REF!+#REF!+#REF!+#REF!)</f>
        <v>#REF!</v>
      </c>
      <c r="R67" s="40" t="e">
        <f>SUM(#REF!+#REF!+#REF!+#REF!+#REF!+#REF!+#REF!+#REF!+#REF!+#REF!+#REF!+#REF!)</f>
        <v>#REF!</v>
      </c>
      <c r="S67" s="40" t="e">
        <f>SUM(#REF!+#REF!+#REF!+#REF!+#REF!+#REF!+#REF!+#REF!+#REF!+#REF!+#REF!+#REF!)</f>
        <v>#REF!</v>
      </c>
      <c r="T67" s="40" t="e">
        <f>SUM(#REF!+#REF!+#REF!+#REF!+#REF!+#REF!+#REF!+#REF!+#REF!+#REF!+#REF!+#REF!)</f>
        <v>#REF!</v>
      </c>
      <c r="U67" s="31"/>
      <c r="V67" s="40" t="e">
        <f>SUM(#REF!+#REF!+#REF!+#REF!+#REF!+#REF!+#REF!+#REF!+#REF!+#REF!+#REF!+#REF!)</f>
        <v>#REF!</v>
      </c>
      <c r="W67" s="40" t="e">
        <f>SUM(#REF!+#REF!+#REF!+#REF!+#REF!+#REF!+#REF!+#REF!+#REF!+#REF!+#REF!+#REF!)</f>
        <v>#REF!</v>
      </c>
      <c r="X67" s="40" t="e">
        <f>SUM(#REF!+#REF!+#REF!+#REF!+#REF!+#REF!+#REF!+#REF!+#REF!+#REF!+#REF!+#REF!)</f>
        <v>#REF!</v>
      </c>
      <c r="Y67" s="40" t="e">
        <f>SUM(#REF!+#REF!+#REF!+#REF!+#REF!+#REF!+#REF!+#REF!+#REF!+#REF!+#REF!+#REF!)</f>
        <v>#REF!</v>
      </c>
      <c r="Z67" s="31"/>
      <c r="AA67" s="40" t="e">
        <f>SUM(#REF!+#REF!+#REF!+#REF!+#REF!+#REF!+#REF!+#REF!+#REF!+#REF!+#REF!+#REF!)</f>
        <v>#REF!</v>
      </c>
      <c r="AB67" s="40" t="e">
        <f>SUM(#REF!+#REF!+#REF!+#REF!+#REF!+#REF!+#REF!+#REF!+#REF!+#REF!+#REF!+#REF!)</f>
        <v>#REF!</v>
      </c>
      <c r="AC67" s="40" t="e">
        <f>SUM(#REF!+#REF!+#REF!+#REF!+#REF!+#REF!+#REF!+#REF!+#REF!+#REF!+#REF!+#REF!)</f>
        <v>#REF!</v>
      </c>
      <c r="AD67" s="63">
        <v>2343.16</v>
      </c>
      <c r="AE67" s="63">
        <f>10675.86+76.76</f>
        <v>10752.62</v>
      </c>
      <c r="AF67" s="63">
        <v>10116.61</v>
      </c>
      <c r="AG67" s="63">
        <f t="shared" si="8"/>
        <v>2979.17</v>
      </c>
      <c r="AH67" s="63">
        <f t="shared" si="9"/>
        <v>10462.29926</v>
      </c>
      <c r="AI67" s="63" t="e">
        <f>SUM(#REF!+#REF!+#REF!+#REF!+#REF!+#REF!+#REF!+#REF!+#REF!+#REF!+#REF!+#REF!)</f>
        <v>#REF!</v>
      </c>
    </row>
    <row r="68" spans="1:35" ht="12">
      <c r="A68" s="7">
        <f>A67+1</f>
        <v>54</v>
      </c>
      <c r="B68" s="7">
        <v>36</v>
      </c>
      <c r="C68" s="6" t="s">
        <v>84</v>
      </c>
      <c r="D68" s="9" t="s">
        <v>147</v>
      </c>
      <c r="E68" s="40" t="e">
        <f>SUM(#REF!+#REF!+#REF!+#REF!+#REF!+#REF!+#REF!+#REF!+#REF!+#REF!+#REF!+#REF!)</f>
        <v>#REF!</v>
      </c>
      <c r="F68" s="31"/>
      <c r="G68" s="40" t="e">
        <f>SUM(#REF!+#REF!+#REF!+#REF!+#REF!+#REF!+#REF!+#REF!+#REF!+#REF!+#REF!+#REF!)</f>
        <v>#REF!</v>
      </c>
      <c r="H68" s="40" t="e">
        <f>SUM(#REF!+#REF!+#REF!+#REF!+#REF!+#REF!+#REF!+#REF!+#REF!+#REF!+#REF!+#REF!)</f>
        <v>#REF!</v>
      </c>
      <c r="I68" s="40" t="e">
        <f>SUM(#REF!+#REF!+#REF!+#REF!+#REF!+#REF!+#REF!+#REF!+#REF!+#REF!+#REF!+#REF!)</f>
        <v>#REF!</v>
      </c>
      <c r="J68" s="40" t="e">
        <f>SUM(#REF!+#REF!+#REF!+#REF!+#REF!+#REF!+#REF!+#REF!+#REF!+#REF!+#REF!+#REF!)</f>
        <v>#REF!</v>
      </c>
      <c r="K68" s="31"/>
      <c r="L68" s="40" t="e">
        <f>SUM(#REF!+#REF!+#REF!+#REF!+#REF!+#REF!+#REF!+#REF!+#REF!+#REF!+#REF!+#REF!)</f>
        <v>#REF!</v>
      </c>
      <c r="M68" s="40" t="e">
        <f>SUM(#REF!+#REF!+#REF!+#REF!+#REF!+#REF!+#REF!+#REF!+#REF!+#REF!+#REF!+#REF!)</f>
        <v>#REF!</v>
      </c>
      <c r="N68" s="40" t="e">
        <f>SUM(#REF!+#REF!+#REF!+#REF!+#REF!+#REF!+#REF!+#REF!+#REF!+#REF!+#REF!+#REF!)</f>
        <v>#REF!</v>
      </c>
      <c r="O68" s="40" t="e">
        <f>SUM(#REF!+#REF!+#REF!+#REF!+#REF!+#REF!+#REF!+#REF!+#REF!+#REF!+#REF!+#REF!)</f>
        <v>#REF!</v>
      </c>
      <c r="P68" s="31"/>
      <c r="Q68" s="40" t="e">
        <f>SUM(#REF!+#REF!+#REF!+#REF!+#REF!+#REF!+#REF!+#REF!+#REF!+#REF!+#REF!+#REF!)</f>
        <v>#REF!</v>
      </c>
      <c r="R68" s="40" t="e">
        <f>SUM(#REF!+#REF!+#REF!+#REF!+#REF!+#REF!+#REF!+#REF!+#REF!+#REF!+#REF!+#REF!)</f>
        <v>#REF!</v>
      </c>
      <c r="S68" s="40" t="e">
        <f>SUM(#REF!+#REF!+#REF!+#REF!+#REF!+#REF!+#REF!+#REF!+#REF!+#REF!+#REF!+#REF!)</f>
        <v>#REF!</v>
      </c>
      <c r="T68" s="40" t="e">
        <f>SUM(#REF!+#REF!+#REF!+#REF!+#REF!+#REF!+#REF!+#REF!+#REF!+#REF!+#REF!+#REF!)</f>
        <v>#REF!</v>
      </c>
      <c r="U68" s="31"/>
      <c r="V68" s="40" t="e">
        <f>SUM(#REF!+#REF!+#REF!+#REF!+#REF!+#REF!+#REF!+#REF!+#REF!+#REF!+#REF!+#REF!)</f>
        <v>#REF!</v>
      </c>
      <c r="W68" s="40" t="e">
        <f>SUM(#REF!+#REF!+#REF!+#REF!+#REF!+#REF!+#REF!+#REF!+#REF!+#REF!+#REF!+#REF!)</f>
        <v>#REF!</v>
      </c>
      <c r="X68" s="40" t="e">
        <f>SUM(#REF!+#REF!+#REF!+#REF!+#REF!+#REF!+#REF!+#REF!+#REF!+#REF!+#REF!+#REF!)</f>
        <v>#REF!</v>
      </c>
      <c r="Y68" s="40" t="e">
        <f>SUM(#REF!+#REF!+#REF!+#REF!+#REF!+#REF!+#REF!+#REF!+#REF!+#REF!+#REF!+#REF!)</f>
        <v>#REF!</v>
      </c>
      <c r="Z68" s="31"/>
      <c r="AA68" s="40" t="e">
        <f>SUM(#REF!+#REF!+#REF!+#REF!+#REF!+#REF!+#REF!+#REF!+#REF!+#REF!+#REF!+#REF!)</f>
        <v>#REF!</v>
      </c>
      <c r="AB68" s="40" t="e">
        <f>SUM(#REF!+#REF!+#REF!+#REF!+#REF!+#REF!+#REF!+#REF!+#REF!+#REF!+#REF!+#REF!)</f>
        <v>#REF!</v>
      </c>
      <c r="AC68" s="40" t="e">
        <f>SUM(#REF!+#REF!+#REF!+#REF!+#REF!+#REF!+#REF!+#REF!+#REF!+#REF!+#REF!+#REF!)</f>
        <v>#REF!</v>
      </c>
      <c r="AD68" s="63">
        <v>100299.17</v>
      </c>
      <c r="AE68" s="63">
        <f>266585.61-194379.75</f>
        <v>72205.85999999999</v>
      </c>
      <c r="AF68" s="63">
        <v>66647.97</v>
      </c>
      <c r="AG68" s="63">
        <f t="shared" si="8"/>
        <v>105857.05999999997</v>
      </c>
      <c r="AH68" s="63">
        <f t="shared" si="9"/>
        <v>70256.30177999998</v>
      </c>
      <c r="AI68" s="63" t="e">
        <f>SUM(#REF!+#REF!+#REF!+#REF!+#REF!+#REF!+#REF!+#REF!+#REF!+#REF!+#REF!+#REF!)</f>
        <v>#REF!</v>
      </c>
    </row>
    <row r="69" spans="1:35" ht="12">
      <c r="A69" s="7">
        <v>55</v>
      </c>
      <c r="B69" s="70">
        <v>26</v>
      </c>
      <c r="C69" s="85" t="s">
        <v>85</v>
      </c>
      <c r="D69" s="9" t="s">
        <v>148</v>
      </c>
      <c r="E69" s="71" t="e">
        <f>SUM(#REF!+#REF!+#REF!+#REF!+#REF!+#REF!+#REF!+#REF!+#REF!+#REF!+#REF!+#REF!)</f>
        <v>#REF!</v>
      </c>
      <c r="F69" s="94"/>
      <c r="G69" s="71" t="e">
        <f>SUM(#REF!+#REF!+#REF!+#REF!+#REF!+#REF!+#REF!+#REF!+#REF!+#REF!+#REF!+#REF!)</f>
        <v>#REF!</v>
      </c>
      <c r="H69" s="71" t="e">
        <f>SUM(#REF!+#REF!+#REF!+#REF!+#REF!+#REF!+#REF!+#REF!+#REF!+#REF!+#REF!+#REF!)</f>
        <v>#REF!</v>
      </c>
      <c r="I69" s="71" t="e">
        <f>SUM(#REF!+#REF!+#REF!+#REF!+#REF!+#REF!+#REF!+#REF!+#REF!+#REF!+#REF!+#REF!)</f>
        <v>#REF!</v>
      </c>
      <c r="J69" s="71" t="e">
        <f>SUM(#REF!+#REF!+#REF!+#REF!+#REF!+#REF!+#REF!+#REF!+#REF!+#REF!+#REF!+#REF!)</f>
        <v>#REF!</v>
      </c>
      <c r="K69" s="94"/>
      <c r="L69" s="71" t="e">
        <f>SUM(#REF!+#REF!+#REF!+#REF!+#REF!+#REF!+#REF!+#REF!+#REF!+#REF!+#REF!+#REF!)</f>
        <v>#REF!</v>
      </c>
      <c r="M69" s="71" t="e">
        <f>SUM(#REF!+#REF!+#REF!+#REF!+#REF!+#REF!+#REF!+#REF!+#REF!+#REF!+#REF!+#REF!)</f>
        <v>#REF!</v>
      </c>
      <c r="N69" s="71" t="e">
        <f>SUM(#REF!+#REF!+#REF!+#REF!+#REF!+#REF!+#REF!+#REF!+#REF!+#REF!+#REF!+#REF!)</f>
        <v>#REF!</v>
      </c>
      <c r="O69" s="71" t="e">
        <f>SUM(#REF!+#REF!+#REF!+#REF!+#REF!+#REF!+#REF!+#REF!+#REF!+#REF!+#REF!+#REF!)</f>
        <v>#REF!</v>
      </c>
      <c r="P69" s="94"/>
      <c r="Q69" s="71" t="e">
        <f>SUM(#REF!+#REF!+#REF!+#REF!+#REF!+#REF!+#REF!+#REF!+#REF!+#REF!+#REF!+#REF!)</f>
        <v>#REF!</v>
      </c>
      <c r="R69" s="71" t="e">
        <f>SUM(#REF!+#REF!+#REF!+#REF!+#REF!+#REF!+#REF!+#REF!+#REF!+#REF!+#REF!+#REF!)</f>
        <v>#REF!</v>
      </c>
      <c r="S69" s="71" t="e">
        <f>SUM(#REF!+#REF!+#REF!+#REF!+#REF!+#REF!+#REF!+#REF!+#REF!+#REF!+#REF!+#REF!)</f>
        <v>#REF!</v>
      </c>
      <c r="T69" s="71" t="e">
        <f>SUM(#REF!+#REF!+#REF!+#REF!+#REF!+#REF!+#REF!+#REF!+#REF!+#REF!+#REF!+#REF!)</f>
        <v>#REF!</v>
      </c>
      <c r="U69" s="94"/>
      <c r="V69" s="71" t="e">
        <f>SUM(#REF!+#REF!+#REF!+#REF!+#REF!+#REF!+#REF!+#REF!+#REF!+#REF!+#REF!+#REF!)</f>
        <v>#REF!</v>
      </c>
      <c r="W69" s="71" t="e">
        <f>SUM(#REF!+#REF!+#REF!+#REF!+#REF!+#REF!+#REF!+#REF!+#REF!+#REF!+#REF!+#REF!)</f>
        <v>#REF!</v>
      </c>
      <c r="X69" s="71" t="e">
        <f>SUM(#REF!+#REF!+#REF!+#REF!+#REF!+#REF!+#REF!+#REF!+#REF!+#REF!+#REF!+#REF!)</f>
        <v>#REF!</v>
      </c>
      <c r="Y69" s="71" t="e">
        <f>SUM(#REF!+#REF!+#REF!+#REF!+#REF!+#REF!+#REF!+#REF!+#REF!+#REF!+#REF!+#REF!)</f>
        <v>#REF!</v>
      </c>
      <c r="Z69" s="94"/>
      <c r="AA69" s="71" t="e">
        <f>SUM(#REF!+#REF!+#REF!+#REF!+#REF!+#REF!+#REF!+#REF!+#REF!+#REF!+#REF!+#REF!)</f>
        <v>#REF!</v>
      </c>
      <c r="AB69" s="71" t="e">
        <f>SUM(#REF!+#REF!+#REF!+#REF!+#REF!+#REF!+#REF!+#REF!+#REF!+#REF!+#REF!+#REF!)</f>
        <v>#REF!</v>
      </c>
      <c r="AC69" s="71" t="e">
        <f>SUM(#REF!+#REF!+#REF!+#REF!+#REF!+#REF!+#REF!+#REF!+#REF!+#REF!+#REF!+#REF!)</f>
        <v>#REF!</v>
      </c>
      <c r="AD69" s="69">
        <v>20693.18</v>
      </c>
      <c r="AE69" s="69">
        <f>74791.74-686.41</f>
        <v>74105.33</v>
      </c>
      <c r="AF69" s="69">
        <v>68307.16</v>
      </c>
      <c r="AG69" s="69">
        <f t="shared" si="8"/>
        <v>26491.350000000006</v>
      </c>
      <c r="AH69" s="69">
        <f t="shared" si="9"/>
        <v>72104.48609</v>
      </c>
      <c r="AI69" s="69" t="e">
        <f>SUM(#REF!+#REF!+#REF!+#REF!+#REF!+#REF!+#REF!+#REF!+#REF!+#REF!+#REF!+#REF!)</f>
        <v>#REF!</v>
      </c>
    </row>
    <row r="70" spans="1:35" ht="12">
      <c r="A70" s="7">
        <f aca="true" t="shared" si="10" ref="A70:A79">A69+1</f>
        <v>56</v>
      </c>
      <c r="B70" s="7">
        <v>35</v>
      </c>
      <c r="C70" s="6" t="s">
        <v>86</v>
      </c>
      <c r="D70" s="9" t="s">
        <v>149</v>
      </c>
      <c r="E70" s="40" t="e">
        <f>SUM(#REF!+#REF!+#REF!+#REF!+#REF!+#REF!+#REF!+#REF!+#REF!+#REF!+#REF!+#REF!)</f>
        <v>#REF!</v>
      </c>
      <c r="F70" s="31"/>
      <c r="G70" s="40" t="e">
        <f>SUM(#REF!+#REF!+#REF!+#REF!+#REF!+#REF!+#REF!+#REF!+#REF!+#REF!+#REF!+#REF!)</f>
        <v>#REF!</v>
      </c>
      <c r="H70" s="40" t="e">
        <f>SUM(#REF!+#REF!+#REF!+#REF!+#REF!+#REF!+#REF!+#REF!+#REF!+#REF!+#REF!+#REF!)</f>
        <v>#REF!</v>
      </c>
      <c r="I70" s="40" t="e">
        <f>SUM(#REF!+#REF!+#REF!+#REF!+#REF!+#REF!+#REF!+#REF!+#REF!+#REF!+#REF!+#REF!)</f>
        <v>#REF!</v>
      </c>
      <c r="J70" s="40" t="e">
        <f>SUM(#REF!+#REF!+#REF!+#REF!+#REF!+#REF!+#REF!+#REF!+#REF!+#REF!+#REF!+#REF!)</f>
        <v>#REF!</v>
      </c>
      <c r="K70" s="31"/>
      <c r="L70" s="40" t="e">
        <f>SUM(#REF!+#REF!+#REF!+#REF!+#REF!+#REF!+#REF!+#REF!+#REF!+#REF!+#REF!+#REF!)</f>
        <v>#REF!</v>
      </c>
      <c r="M70" s="40" t="e">
        <f>SUM(#REF!+#REF!+#REF!+#REF!+#REF!+#REF!+#REF!+#REF!+#REF!+#REF!+#REF!+#REF!)</f>
        <v>#REF!</v>
      </c>
      <c r="N70" s="40" t="e">
        <f>SUM(#REF!+#REF!+#REF!+#REF!+#REF!+#REF!+#REF!+#REF!+#REF!+#REF!+#REF!+#REF!)</f>
        <v>#REF!</v>
      </c>
      <c r="O70" s="40" t="e">
        <f>SUM(#REF!+#REF!+#REF!+#REF!+#REF!+#REF!+#REF!+#REF!+#REF!+#REF!+#REF!+#REF!)</f>
        <v>#REF!</v>
      </c>
      <c r="P70" s="31"/>
      <c r="Q70" s="40" t="e">
        <f>SUM(#REF!+#REF!+#REF!+#REF!+#REF!+#REF!+#REF!+#REF!+#REF!+#REF!+#REF!+#REF!)</f>
        <v>#REF!</v>
      </c>
      <c r="R70" s="40" t="e">
        <f>SUM(#REF!+#REF!+#REF!+#REF!+#REF!+#REF!+#REF!+#REF!+#REF!+#REF!+#REF!+#REF!)</f>
        <v>#REF!</v>
      </c>
      <c r="S70" s="40" t="e">
        <f>SUM(#REF!+#REF!+#REF!+#REF!+#REF!+#REF!+#REF!+#REF!+#REF!+#REF!+#REF!+#REF!)</f>
        <v>#REF!</v>
      </c>
      <c r="T70" s="40" t="e">
        <f>SUM(#REF!+#REF!+#REF!+#REF!+#REF!+#REF!+#REF!+#REF!+#REF!+#REF!+#REF!+#REF!)</f>
        <v>#REF!</v>
      </c>
      <c r="U70" s="31"/>
      <c r="V70" s="40" t="e">
        <f>SUM(#REF!+#REF!+#REF!+#REF!+#REF!+#REF!+#REF!+#REF!+#REF!+#REF!+#REF!+#REF!)</f>
        <v>#REF!</v>
      </c>
      <c r="W70" s="40" t="e">
        <f>SUM(#REF!+#REF!+#REF!+#REF!+#REF!+#REF!+#REF!+#REF!+#REF!+#REF!+#REF!+#REF!)</f>
        <v>#REF!</v>
      </c>
      <c r="X70" s="40" t="e">
        <f>SUM(#REF!+#REF!+#REF!+#REF!+#REF!+#REF!+#REF!+#REF!+#REF!+#REF!+#REF!+#REF!)</f>
        <v>#REF!</v>
      </c>
      <c r="Y70" s="40" t="e">
        <f>SUM(#REF!+#REF!+#REF!+#REF!+#REF!+#REF!+#REF!+#REF!+#REF!+#REF!+#REF!+#REF!)</f>
        <v>#REF!</v>
      </c>
      <c r="Z70" s="31"/>
      <c r="AA70" s="40" t="e">
        <f>SUM(#REF!+#REF!+#REF!+#REF!+#REF!+#REF!+#REF!+#REF!+#REF!+#REF!+#REF!+#REF!)</f>
        <v>#REF!</v>
      </c>
      <c r="AB70" s="40" t="e">
        <f>SUM(#REF!+#REF!+#REF!+#REF!+#REF!+#REF!+#REF!+#REF!+#REF!+#REF!+#REF!+#REF!)</f>
        <v>#REF!</v>
      </c>
      <c r="AC70" s="40" t="e">
        <f>SUM(#REF!+#REF!+#REF!+#REF!+#REF!+#REF!+#REF!+#REF!+#REF!+#REF!+#REF!+#REF!)</f>
        <v>#REF!</v>
      </c>
      <c r="AD70" s="63">
        <v>115133.75</v>
      </c>
      <c r="AE70" s="63">
        <v>335201.78</v>
      </c>
      <c r="AF70" s="63">
        <v>328285.21</v>
      </c>
      <c r="AG70" s="63">
        <f t="shared" si="8"/>
        <v>122050.32</v>
      </c>
      <c r="AH70" s="63">
        <f t="shared" si="9"/>
        <v>326151.33194</v>
      </c>
      <c r="AI70" s="63" t="e">
        <f>SUM(#REF!+#REF!+#REF!+#REF!+#REF!+#REF!+#REF!+#REF!+#REF!+#REF!+#REF!+#REF!)</f>
        <v>#REF!</v>
      </c>
    </row>
    <row r="71" spans="1:35" ht="12">
      <c r="A71" s="7">
        <f t="shared" si="10"/>
        <v>57</v>
      </c>
      <c r="B71" s="7">
        <v>26</v>
      </c>
      <c r="C71" s="6" t="s">
        <v>90</v>
      </c>
      <c r="D71" s="9" t="s">
        <v>150</v>
      </c>
      <c r="E71" s="40" t="e">
        <f>SUM(#REF!+#REF!+#REF!+#REF!+#REF!+#REF!+#REF!+#REF!+#REF!+#REF!+#REF!+#REF!)</f>
        <v>#REF!</v>
      </c>
      <c r="F71" s="31"/>
      <c r="G71" s="40" t="e">
        <f>SUM(#REF!+#REF!+#REF!+#REF!+#REF!+#REF!+#REF!+#REF!+#REF!+#REF!+#REF!+#REF!)</f>
        <v>#REF!</v>
      </c>
      <c r="H71" s="40" t="e">
        <f>SUM(#REF!+#REF!+#REF!+#REF!+#REF!+#REF!+#REF!+#REF!+#REF!+#REF!+#REF!+#REF!)</f>
        <v>#REF!</v>
      </c>
      <c r="I71" s="40" t="e">
        <f>SUM(#REF!+#REF!+#REF!+#REF!+#REF!+#REF!+#REF!+#REF!+#REF!+#REF!+#REF!+#REF!)</f>
        <v>#REF!</v>
      </c>
      <c r="J71" s="40" t="e">
        <f>SUM(#REF!+#REF!+#REF!+#REF!+#REF!+#REF!+#REF!+#REF!+#REF!+#REF!+#REF!+#REF!)</f>
        <v>#REF!</v>
      </c>
      <c r="K71" s="31"/>
      <c r="L71" s="40" t="e">
        <f>SUM(#REF!+#REF!+#REF!+#REF!+#REF!+#REF!+#REF!+#REF!+#REF!+#REF!+#REF!+#REF!)</f>
        <v>#REF!</v>
      </c>
      <c r="M71" s="40" t="e">
        <f>SUM(#REF!+#REF!+#REF!+#REF!+#REF!+#REF!+#REF!+#REF!+#REF!+#REF!+#REF!+#REF!)</f>
        <v>#REF!</v>
      </c>
      <c r="N71" s="40" t="e">
        <f>SUM(#REF!+#REF!+#REF!+#REF!+#REF!+#REF!+#REF!+#REF!+#REF!+#REF!+#REF!+#REF!)</f>
        <v>#REF!</v>
      </c>
      <c r="O71" s="40" t="e">
        <f>SUM(#REF!+#REF!+#REF!+#REF!+#REF!+#REF!+#REF!+#REF!+#REF!+#REF!+#REF!+#REF!)</f>
        <v>#REF!</v>
      </c>
      <c r="P71" s="31"/>
      <c r="Q71" s="40" t="e">
        <f>SUM(#REF!+#REF!+#REF!+#REF!+#REF!+#REF!+#REF!+#REF!+#REF!+#REF!+#REF!+#REF!)</f>
        <v>#REF!</v>
      </c>
      <c r="R71" s="40" t="e">
        <f>SUM(#REF!+#REF!+#REF!+#REF!+#REF!+#REF!+#REF!+#REF!+#REF!+#REF!+#REF!+#REF!)</f>
        <v>#REF!</v>
      </c>
      <c r="S71" s="40" t="e">
        <f>SUM(#REF!+#REF!+#REF!+#REF!+#REF!+#REF!+#REF!+#REF!+#REF!+#REF!+#REF!+#REF!)</f>
        <v>#REF!</v>
      </c>
      <c r="T71" s="40" t="e">
        <f>SUM(#REF!+#REF!+#REF!+#REF!+#REF!+#REF!+#REF!+#REF!+#REF!+#REF!+#REF!+#REF!)</f>
        <v>#REF!</v>
      </c>
      <c r="U71" s="31"/>
      <c r="V71" s="40" t="e">
        <f>SUM(#REF!+#REF!+#REF!+#REF!+#REF!+#REF!+#REF!+#REF!+#REF!+#REF!+#REF!+#REF!)</f>
        <v>#REF!</v>
      </c>
      <c r="W71" s="40" t="e">
        <f>SUM(#REF!+#REF!+#REF!+#REF!+#REF!+#REF!+#REF!+#REF!+#REF!+#REF!+#REF!+#REF!)</f>
        <v>#REF!</v>
      </c>
      <c r="X71" s="40" t="e">
        <f>SUM(#REF!+#REF!+#REF!+#REF!+#REF!+#REF!+#REF!+#REF!+#REF!+#REF!+#REF!+#REF!)</f>
        <v>#REF!</v>
      </c>
      <c r="Y71" s="40" t="e">
        <f>SUM(#REF!+#REF!+#REF!+#REF!+#REF!+#REF!+#REF!+#REF!+#REF!+#REF!+#REF!+#REF!)</f>
        <v>#REF!</v>
      </c>
      <c r="Z71" s="31"/>
      <c r="AA71" s="40" t="e">
        <f>SUM(#REF!+#REF!+#REF!+#REF!+#REF!+#REF!+#REF!+#REF!+#REF!+#REF!+#REF!+#REF!)</f>
        <v>#REF!</v>
      </c>
      <c r="AB71" s="40" t="e">
        <f>SUM(#REF!+#REF!+#REF!+#REF!+#REF!+#REF!+#REF!+#REF!+#REF!+#REF!+#REF!+#REF!)</f>
        <v>#REF!</v>
      </c>
      <c r="AC71" s="40" t="e">
        <f>SUM(#REF!+#REF!+#REF!+#REF!+#REF!+#REF!+#REF!+#REF!+#REF!+#REF!+#REF!+#REF!)</f>
        <v>#REF!</v>
      </c>
      <c r="AD71" s="63">
        <v>87346.91</v>
      </c>
      <c r="AE71" s="63">
        <f>262736.26-24.88</f>
        <v>262711.38</v>
      </c>
      <c r="AF71" s="63">
        <v>267858.6</v>
      </c>
      <c r="AG71" s="63">
        <f t="shared" si="8"/>
        <v>82199.69000000006</v>
      </c>
      <c r="AH71" s="63">
        <f t="shared" si="9"/>
        <v>255618.17274</v>
      </c>
      <c r="AI71" s="63" t="e">
        <f>SUM(#REF!+#REF!+#REF!+#REF!+#REF!+#REF!+#REF!+#REF!+#REF!+#REF!+#REF!+#REF!)</f>
        <v>#REF!</v>
      </c>
    </row>
    <row r="72" spans="1:35" ht="12">
      <c r="A72" s="7">
        <f t="shared" si="10"/>
        <v>58</v>
      </c>
      <c r="B72" s="70">
        <v>25</v>
      </c>
      <c r="C72" s="85" t="s">
        <v>91</v>
      </c>
      <c r="D72" s="9" t="s">
        <v>151</v>
      </c>
      <c r="E72" s="71" t="e">
        <f>SUM(#REF!+#REF!+#REF!+#REF!+#REF!+#REF!+#REF!+#REF!+#REF!+#REF!+#REF!+#REF!)</f>
        <v>#REF!</v>
      </c>
      <c r="F72" s="94"/>
      <c r="G72" s="71" t="e">
        <f>SUM(#REF!+#REF!+#REF!+#REF!+#REF!+#REF!+#REF!+#REF!+#REF!+#REF!+#REF!+#REF!)</f>
        <v>#REF!</v>
      </c>
      <c r="H72" s="71" t="e">
        <f>SUM(#REF!+#REF!+#REF!+#REF!+#REF!+#REF!+#REF!+#REF!+#REF!+#REF!+#REF!+#REF!)</f>
        <v>#REF!</v>
      </c>
      <c r="I72" s="71" t="e">
        <f>SUM(#REF!+#REF!+#REF!+#REF!+#REF!+#REF!+#REF!+#REF!+#REF!+#REF!+#REF!+#REF!)</f>
        <v>#REF!</v>
      </c>
      <c r="J72" s="71" t="e">
        <f>SUM(#REF!+#REF!+#REF!+#REF!+#REF!+#REF!+#REF!+#REF!+#REF!+#REF!+#REF!+#REF!)</f>
        <v>#REF!</v>
      </c>
      <c r="K72" s="94"/>
      <c r="L72" s="71" t="e">
        <f>SUM(#REF!+#REF!+#REF!+#REF!+#REF!+#REF!+#REF!+#REF!+#REF!+#REF!+#REF!+#REF!)</f>
        <v>#REF!</v>
      </c>
      <c r="M72" s="71" t="e">
        <f>SUM(#REF!+#REF!+#REF!+#REF!+#REF!+#REF!+#REF!+#REF!+#REF!+#REF!+#REF!+#REF!)</f>
        <v>#REF!</v>
      </c>
      <c r="N72" s="71" t="e">
        <f>SUM(#REF!+#REF!+#REF!+#REF!+#REF!+#REF!+#REF!+#REF!+#REF!+#REF!+#REF!+#REF!)</f>
        <v>#REF!</v>
      </c>
      <c r="O72" s="71" t="e">
        <f>SUM(#REF!+#REF!+#REF!+#REF!+#REF!+#REF!+#REF!+#REF!+#REF!+#REF!+#REF!+#REF!)</f>
        <v>#REF!</v>
      </c>
      <c r="P72" s="94"/>
      <c r="Q72" s="71" t="e">
        <f>SUM(#REF!+#REF!+#REF!+#REF!+#REF!+#REF!+#REF!+#REF!+#REF!+#REF!+#REF!+#REF!)</f>
        <v>#REF!</v>
      </c>
      <c r="R72" s="71" t="e">
        <f>SUM(#REF!+#REF!+#REF!+#REF!+#REF!+#REF!+#REF!+#REF!+#REF!+#REF!+#REF!+#REF!)</f>
        <v>#REF!</v>
      </c>
      <c r="S72" s="71" t="e">
        <f>SUM(#REF!+#REF!+#REF!+#REF!+#REF!+#REF!+#REF!+#REF!+#REF!+#REF!+#REF!+#REF!)</f>
        <v>#REF!</v>
      </c>
      <c r="T72" s="71" t="e">
        <f>SUM(#REF!+#REF!+#REF!+#REF!+#REF!+#REF!+#REF!+#REF!+#REF!+#REF!+#REF!+#REF!)</f>
        <v>#REF!</v>
      </c>
      <c r="U72" s="94"/>
      <c r="V72" s="71" t="e">
        <f>SUM(#REF!+#REF!+#REF!+#REF!+#REF!+#REF!+#REF!+#REF!+#REF!+#REF!+#REF!+#REF!)</f>
        <v>#REF!</v>
      </c>
      <c r="W72" s="71" t="e">
        <f>SUM(#REF!+#REF!+#REF!+#REF!+#REF!+#REF!+#REF!+#REF!+#REF!+#REF!+#REF!+#REF!)</f>
        <v>#REF!</v>
      </c>
      <c r="X72" s="71" t="e">
        <f>SUM(#REF!+#REF!+#REF!+#REF!+#REF!+#REF!+#REF!+#REF!+#REF!+#REF!+#REF!+#REF!)</f>
        <v>#REF!</v>
      </c>
      <c r="Y72" s="71" t="e">
        <f>SUM(#REF!+#REF!+#REF!+#REF!+#REF!+#REF!+#REF!+#REF!+#REF!+#REF!+#REF!+#REF!)</f>
        <v>#REF!</v>
      </c>
      <c r="Z72" s="94"/>
      <c r="AA72" s="71" t="e">
        <f>SUM(#REF!+#REF!+#REF!+#REF!+#REF!+#REF!+#REF!+#REF!+#REF!+#REF!+#REF!+#REF!)</f>
        <v>#REF!</v>
      </c>
      <c r="AB72" s="71" t="e">
        <f>SUM(#REF!+#REF!+#REF!+#REF!+#REF!+#REF!+#REF!+#REF!+#REF!+#REF!+#REF!+#REF!)</f>
        <v>#REF!</v>
      </c>
      <c r="AC72" s="71" t="e">
        <f>SUM(#REF!+#REF!+#REF!+#REF!+#REF!+#REF!+#REF!+#REF!+#REF!+#REF!+#REF!+#REF!)</f>
        <v>#REF!</v>
      </c>
      <c r="AD72" s="69">
        <v>22151.26</v>
      </c>
      <c r="AE72" s="69">
        <v>72105.42</v>
      </c>
      <c r="AF72" s="69">
        <v>73535.46</v>
      </c>
      <c r="AG72" s="69">
        <f t="shared" si="8"/>
        <v>20721.219999999987</v>
      </c>
      <c r="AH72" s="69">
        <f t="shared" si="9"/>
        <v>70158.57366</v>
      </c>
      <c r="AI72" s="69" t="e">
        <f>SUM(#REF!+#REF!+#REF!+#REF!+#REF!+#REF!+#REF!+#REF!+#REF!+#REF!+#REF!+#REF!)</f>
        <v>#REF!</v>
      </c>
    </row>
    <row r="73" spans="1:35" ht="12">
      <c r="A73" s="7">
        <f t="shared" si="10"/>
        <v>59</v>
      </c>
      <c r="B73" s="7">
        <v>36</v>
      </c>
      <c r="C73" s="6" t="s">
        <v>92</v>
      </c>
      <c r="D73" s="9" t="s">
        <v>152</v>
      </c>
      <c r="E73" s="40" t="e">
        <f>SUM(#REF!+#REF!+#REF!+#REF!+#REF!+#REF!+#REF!+#REF!+#REF!+#REF!+#REF!+#REF!)</f>
        <v>#REF!</v>
      </c>
      <c r="F73" s="31"/>
      <c r="G73" s="40" t="e">
        <f>SUM(#REF!+#REF!+#REF!+#REF!+#REF!+#REF!+#REF!+#REF!+#REF!+#REF!+#REF!+#REF!)</f>
        <v>#REF!</v>
      </c>
      <c r="H73" s="40" t="e">
        <f>SUM(#REF!+#REF!+#REF!+#REF!+#REF!+#REF!+#REF!+#REF!+#REF!+#REF!+#REF!+#REF!)</f>
        <v>#REF!</v>
      </c>
      <c r="I73" s="40" t="e">
        <f>SUM(#REF!+#REF!+#REF!+#REF!+#REF!+#REF!+#REF!+#REF!+#REF!+#REF!+#REF!+#REF!)</f>
        <v>#REF!</v>
      </c>
      <c r="J73" s="40" t="e">
        <f>SUM(#REF!+#REF!+#REF!+#REF!+#REF!+#REF!+#REF!+#REF!+#REF!+#REF!+#REF!+#REF!)</f>
        <v>#REF!</v>
      </c>
      <c r="K73" s="31"/>
      <c r="L73" s="40" t="e">
        <f>SUM(#REF!+#REF!+#REF!+#REF!+#REF!+#REF!+#REF!+#REF!+#REF!+#REF!+#REF!+#REF!)</f>
        <v>#REF!</v>
      </c>
      <c r="M73" s="40" t="e">
        <f>SUM(#REF!+#REF!+#REF!+#REF!+#REF!+#REF!+#REF!+#REF!+#REF!+#REF!+#REF!+#REF!)</f>
        <v>#REF!</v>
      </c>
      <c r="N73" s="40" t="e">
        <f>SUM(#REF!+#REF!+#REF!+#REF!+#REF!+#REF!+#REF!+#REF!+#REF!+#REF!+#REF!+#REF!)</f>
        <v>#REF!</v>
      </c>
      <c r="O73" s="40" t="e">
        <f>SUM(#REF!+#REF!+#REF!+#REF!+#REF!+#REF!+#REF!+#REF!+#REF!+#REF!+#REF!+#REF!)</f>
        <v>#REF!</v>
      </c>
      <c r="P73" s="31"/>
      <c r="Q73" s="40" t="e">
        <f>SUM(#REF!+#REF!+#REF!+#REF!+#REF!+#REF!+#REF!+#REF!+#REF!+#REF!+#REF!+#REF!)</f>
        <v>#REF!</v>
      </c>
      <c r="R73" s="40" t="e">
        <f>SUM(#REF!+#REF!+#REF!+#REF!+#REF!+#REF!+#REF!+#REF!+#REF!+#REF!+#REF!+#REF!)</f>
        <v>#REF!</v>
      </c>
      <c r="S73" s="40" t="e">
        <f>SUM(#REF!+#REF!+#REF!+#REF!+#REF!+#REF!+#REF!+#REF!+#REF!+#REF!+#REF!+#REF!)</f>
        <v>#REF!</v>
      </c>
      <c r="T73" s="40" t="e">
        <f>SUM(#REF!+#REF!+#REF!+#REF!+#REF!+#REF!+#REF!+#REF!+#REF!+#REF!+#REF!+#REF!)</f>
        <v>#REF!</v>
      </c>
      <c r="U73" s="31"/>
      <c r="V73" s="40" t="e">
        <f>SUM(#REF!+#REF!+#REF!+#REF!+#REF!+#REF!+#REF!+#REF!+#REF!+#REF!+#REF!+#REF!)</f>
        <v>#REF!</v>
      </c>
      <c r="W73" s="40" t="e">
        <f>SUM(#REF!+#REF!+#REF!+#REF!+#REF!+#REF!+#REF!+#REF!+#REF!+#REF!+#REF!+#REF!)</f>
        <v>#REF!</v>
      </c>
      <c r="X73" s="40" t="e">
        <f>SUM(#REF!+#REF!+#REF!+#REF!+#REF!+#REF!+#REF!+#REF!+#REF!+#REF!+#REF!+#REF!)</f>
        <v>#REF!</v>
      </c>
      <c r="Y73" s="40" t="e">
        <f>SUM(#REF!+#REF!+#REF!+#REF!+#REF!+#REF!+#REF!+#REF!+#REF!+#REF!+#REF!+#REF!)</f>
        <v>#REF!</v>
      </c>
      <c r="Z73" s="31"/>
      <c r="AA73" s="40" t="e">
        <f>SUM(#REF!+#REF!+#REF!+#REF!+#REF!+#REF!+#REF!+#REF!+#REF!+#REF!+#REF!+#REF!)</f>
        <v>#REF!</v>
      </c>
      <c r="AB73" s="40" t="e">
        <f>SUM(#REF!+#REF!+#REF!+#REF!+#REF!+#REF!+#REF!+#REF!+#REF!+#REF!+#REF!+#REF!)</f>
        <v>#REF!</v>
      </c>
      <c r="AC73" s="40" t="e">
        <f>SUM(#REF!+#REF!+#REF!+#REF!+#REF!+#REF!+#REF!+#REF!+#REF!+#REF!+#REF!+#REF!)</f>
        <v>#REF!</v>
      </c>
      <c r="AD73" s="63">
        <v>100163.59</v>
      </c>
      <c r="AE73" s="63">
        <f>335636.86+323.71</f>
        <v>335960.57</v>
      </c>
      <c r="AF73" s="63">
        <v>330507.33</v>
      </c>
      <c r="AG73" s="63">
        <f t="shared" si="8"/>
        <v>105616.83000000002</v>
      </c>
      <c r="AH73" s="63">
        <f t="shared" si="9"/>
        <v>326889.63461</v>
      </c>
      <c r="AI73" s="63" t="e">
        <f>SUM(#REF!+#REF!+#REF!+#REF!+#REF!+#REF!+#REF!+#REF!+#REF!+#REF!+#REF!+#REF!)</f>
        <v>#REF!</v>
      </c>
    </row>
    <row r="74" spans="1:35" ht="12">
      <c r="A74" s="7">
        <f t="shared" si="10"/>
        <v>60</v>
      </c>
      <c r="B74" s="7">
        <v>35</v>
      </c>
      <c r="C74" s="6" t="s">
        <v>89</v>
      </c>
      <c r="D74" s="9" t="s">
        <v>153</v>
      </c>
      <c r="E74" s="40" t="e">
        <f>SUM(#REF!+#REF!+#REF!+#REF!+#REF!+#REF!+#REF!+#REF!+#REF!+#REF!+#REF!+#REF!)</f>
        <v>#REF!</v>
      </c>
      <c r="F74" s="31"/>
      <c r="G74" s="40" t="e">
        <f>SUM(#REF!+#REF!+#REF!+#REF!+#REF!+#REF!+#REF!+#REF!+#REF!+#REF!+#REF!+#REF!)</f>
        <v>#REF!</v>
      </c>
      <c r="H74" s="40" t="e">
        <f>SUM(#REF!+#REF!+#REF!+#REF!+#REF!+#REF!+#REF!+#REF!+#REF!+#REF!+#REF!+#REF!)</f>
        <v>#REF!</v>
      </c>
      <c r="I74" s="40" t="e">
        <f>SUM(#REF!+#REF!+#REF!+#REF!+#REF!+#REF!+#REF!+#REF!+#REF!+#REF!+#REF!+#REF!)</f>
        <v>#REF!</v>
      </c>
      <c r="J74" s="40" t="e">
        <f>SUM(#REF!+#REF!+#REF!+#REF!+#REF!+#REF!+#REF!+#REF!+#REF!+#REF!+#REF!+#REF!)</f>
        <v>#REF!</v>
      </c>
      <c r="K74" s="31"/>
      <c r="L74" s="40" t="e">
        <f>SUM(#REF!+#REF!+#REF!+#REF!+#REF!+#REF!+#REF!+#REF!+#REF!+#REF!+#REF!+#REF!)</f>
        <v>#REF!</v>
      </c>
      <c r="M74" s="40" t="e">
        <f>SUM(#REF!+#REF!+#REF!+#REF!+#REF!+#REF!+#REF!+#REF!+#REF!+#REF!+#REF!+#REF!)</f>
        <v>#REF!</v>
      </c>
      <c r="N74" s="40" t="e">
        <f>SUM(#REF!+#REF!+#REF!+#REF!+#REF!+#REF!+#REF!+#REF!+#REF!+#REF!+#REF!+#REF!)</f>
        <v>#REF!</v>
      </c>
      <c r="O74" s="40" t="e">
        <f>SUM(#REF!+#REF!+#REF!+#REF!+#REF!+#REF!+#REF!+#REF!+#REF!+#REF!+#REF!+#REF!)</f>
        <v>#REF!</v>
      </c>
      <c r="P74" s="31"/>
      <c r="Q74" s="40" t="e">
        <f>SUM(#REF!+#REF!+#REF!+#REF!+#REF!+#REF!+#REF!+#REF!+#REF!+#REF!+#REF!+#REF!)</f>
        <v>#REF!</v>
      </c>
      <c r="R74" s="40" t="e">
        <f>SUM(#REF!+#REF!+#REF!+#REF!+#REF!+#REF!+#REF!+#REF!+#REF!+#REF!+#REF!+#REF!)</f>
        <v>#REF!</v>
      </c>
      <c r="S74" s="40" t="e">
        <f>SUM(#REF!+#REF!+#REF!+#REF!+#REF!+#REF!+#REF!+#REF!+#REF!+#REF!+#REF!+#REF!)</f>
        <v>#REF!</v>
      </c>
      <c r="T74" s="40" t="e">
        <f>SUM(#REF!+#REF!+#REF!+#REF!+#REF!+#REF!+#REF!+#REF!+#REF!+#REF!+#REF!+#REF!)</f>
        <v>#REF!</v>
      </c>
      <c r="U74" s="31"/>
      <c r="V74" s="40" t="e">
        <f>SUM(#REF!+#REF!+#REF!+#REF!+#REF!+#REF!+#REF!+#REF!+#REF!+#REF!+#REF!+#REF!)</f>
        <v>#REF!</v>
      </c>
      <c r="W74" s="40" t="e">
        <f>SUM(#REF!+#REF!+#REF!+#REF!+#REF!+#REF!+#REF!+#REF!+#REF!+#REF!+#REF!+#REF!)</f>
        <v>#REF!</v>
      </c>
      <c r="X74" s="40" t="e">
        <f>SUM(#REF!+#REF!+#REF!+#REF!+#REF!+#REF!+#REF!+#REF!+#REF!+#REF!+#REF!+#REF!)</f>
        <v>#REF!</v>
      </c>
      <c r="Y74" s="40" t="e">
        <f>SUM(#REF!+#REF!+#REF!+#REF!+#REF!+#REF!+#REF!+#REF!+#REF!+#REF!+#REF!+#REF!)</f>
        <v>#REF!</v>
      </c>
      <c r="Z74" s="31"/>
      <c r="AA74" s="40" t="e">
        <f>SUM(#REF!+#REF!+#REF!+#REF!+#REF!+#REF!+#REF!+#REF!+#REF!+#REF!+#REF!+#REF!)</f>
        <v>#REF!</v>
      </c>
      <c r="AB74" s="40" t="e">
        <f>SUM(#REF!+#REF!+#REF!+#REF!+#REF!+#REF!+#REF!+#REF!+#REF!+#REF!+#REF!+#REF!)</f>
        <v>#REF!</v>
      </c>
      <c r="AC74" s="40" t="e">
        <f>SUM(#REF!+#REF!+#REF!+#REF!+#REF!+#REF!+#REF!+#REF!+#REF!+#REF!+#REF!+#REF!)</f>
        <v>#REF!</v>
      </c>
      <c r="AD74" s="63">
        <v>224556.45</v>
      </c>
      <c r="AE74" s="63">
        <f>712371.04+615.85</f>
        <v>712986.89</v>
      </c>
      <c r="AF74" s="63">
        <v>675966.4</v>
      </c>
      <c r="AG74" s="63">
        <f t="shared" si="8"/>
        <v>261576.94000000006</v>
      </c>
      <c r="AH74" s="63">
        <f t="shared" si="9"/>
        <v>693736.24397</v>
      </c>
      <c r="AI74" s="63" t="e">
        <f>SUM(#REF!+#REF!+#REF!+#REF!+#REF!+#REF!+#REF!+#REF!+#REF!+#REF!+#REF!+#REF!)</f>
        <v>#REF!</v>
      </c>
    </row>
    <row r="75" spans="1:35" ht="12">
      <c r="A75" s="7">
        <f t="shared" si="10"/>
        <v>61</v>
      </c>
      <c r="B75" s="7">
        <v>29</v>
      </c>
      <c r="C75" s="6" t="s">
        <v>93</v>
      </c>
      <c r="D75" s="9" t="s">
        <v>94</v>
      </c>
      <c r="E75" s="40" t="e">
        <f>SUM(#REF!+#REF!+#REF!+#REF!+#REF!+#REF!+#REF!+#REF!+#REF!+#REF!+#REF!+#REF!)</f>
        <v>#REF!</v>
      </c>
      <c r="F75" s="31"/>
      <c r="G75" s="40" t="e">
        <f>SUM(#REF!+#REF!+#REF!+#REF!+#REF!+#REF!+#REF!+#REF!+#REF!+#REF!+#REF!+#REF!)</f>
        <v>#REF!</v>
      </c>
      <c r="H75" s="40" t="e">
        <f>SUM(#REF!+#REF!+#REF!+#REF!+#REF!+#REF!+#REF!+#REF!+#REF!+#REF!+#REF!+#REF!)</f>
        <v>#REF!</v>
      </c>
      <c r="I75" s="40" t="e">
        <f>SUM(#REF!+#REF!+#REF!+#REF!+#REF!+#REF!+#REF!+#REF!+#REF!+#REF!+#REF!+#REF!)</f>
        <v>#REF!</v>
      </c>
      <c r="J75" s="40" t="e">
        <f>SUM(#REF!+#REF!+#REF!+#REF!+#REF!+#REF!+#REF!+#REF!+#REF!+#REF!+#REF!+#REF!)</f>
        <v>#REF!</v>
      </c>
      <c r="K75" s="31"/>
      <c r="L75" s="40" t="e">
        <f>SUM(#REF!+#REF!+#REF!+#REF!+#REF!+#REF!+#REF!+#REF!+#REF!+#REF!+#REF!+#REF!)</f>
        <v>#REF!</v>
      </c>
      <c r="M75" s="40" t="e">
        <f>SUM(#REF!+#REF!+#REF!+#REF!+#REF!+#REF!+#REF!+#REF!+#REF!+#REF!+#REF!+#REF!)</f>
        <v>#REF!</v>
      </c>
      <c r="N75" s="40" t="e">
        <f>SUM(#REF!+#REF!+#REF!+#REF!+#REF!+#REF!+#REF!+#REF!+#REF!+#REF!+#REF!+#REF!)</f>
        <v>#REF!</v>
      </c>
      <c r="O75" s="40" t="e">
        <f>SUM(#REF!+#REF!+#REF!+#REF!+#REF!+#REF!+#REF!+#REF!+#REF!+#REF!+#REF!+#REF!)</f>
        <v>#REF!</v>
      </c>
      <c r="P75" s="31"/>
      <c r="Q75" s="40" t="e">
        <f>SUM(#REF!+#REF!+#REF!+#REF!+#REF!+#REF!+#REF!+#REF!+#REF!+#REF!+#REF!+#REF!)</f>
        <v>#REF!</v>
      </c>
      <c r="R75" s="40" t="e">
        <f>SUM(#REF!+#REF!+#REF!+#REF!+#REF!+#REF!+#REF!+#REF!+#REF!+#REF!+#REF!+#REF!)</f>
        <v>#REF!</v>
      </c>
      <c r="S75" s="40" t="e">
        <f>SUM(#REF!+#REF!+#REF!+#REF!+#REF!+#REF!+#REF!+#REF!+#REF!+#REF!+#REF!+#REF!)</f>
        <v>#REF!</v>
      </c>
      <c r="T75" s="40" t="e">
        <f>SUM(#REF!+#REF!+#REF!+#REF!+#REF!+#REF!+#REF!+#REF!+#REF!+#REF!+#REF!+#REF!)</f>
        <v>#REF!</v>
      </c>
      <c r="U75" s="31"/>
      <c r="V75" s="40" t="e">
        <f>SUM(#REF!+#REF!+#REF!+#REF!+#REF!+#REF!+#REF!+#REF!+#REF!+#REF!+#REF!+#REF!)</f>
        <v>#REF!</v>
      </c>
      <c r="W75" s="40" t="e">
        <f>SUM(#REF!+#REF!+#REF!+#REF!+#REF!+#REF!+#REF!+#REF!+#REF!+#REF!+#REF!+#REF!)</f>
        <v>#REF!</v>
      </c>
      <c r="X75" s="40" t="e">
        <f>SUM(#REF!+#REF!+#REF!+#REF!+#REF!+#REF!+#REF!+#REF!+#REF!+#REF!+#REF!+#REF!)</f>
        <v>#REF!</v>
      </c>
      <c r="Y75" s="40" t="e">
        <f>SUM(#REF!+#REF!+#REF!+#REF!+#REF!+#REF!+#REF!+#REF!+#REF!+#REF!+#REF!+#REF!)</f>
        <v>#REF!</v>
      </c>
      <c r="Z75" s="31"/>
      <c r="AA75" s="40" t="e">
        <f>SUM(#REF!+#REF!+#REF!+#REF!+#REF!+#REF!+#REF!+#REF!+#REF!+#REF!+#REF!+#REF!)</f>
        <v>#REF!</v>
      </c>
      <c r="AB75" s="40" t="e">
        <f>SUM(#REF!+#REF!+#REF!+#REF!+#REF!+#REF!+#REF!+#REF!+#REF!+#REF!+#REF!+#REF!)</f>
        <v>#REF!</v>
      </c>
      <c r="AC75" s="40" t="e">
        <f>SUM(#REF!+#REF!+#REF!+#REF!+#REF!+#REF!+#REF!+#REF!+#REF!+#REF!+#REF!+#REF!)</f>
        <v>#REF!</v>
      </c>
      <c r="AD75" s="63">
        <v>51999.59</v>
      </c>
      <c r="AE75" s="63">
        <v>59605.3</v>
      </c>
      <c r="AF75" s="63">
        <v>51891.37</v>
      </c>
      <c r="AG75" s="63">
        <f t="shared" si="8"/>
        <v>59713.52</v>
      </c>
      <c r="AH75" s="63">
        <f t="shared" si="9"/>
        <v>57995.956900000005</v>
      </c>
      <c r="AI75" s="63" t="e">
        <f>SUM(#REF!+#REF!+#REF!+#REF!+#REF!+#REF!+#REF!+#REF!+#REF!+#REF!+#REF!+#REF!)</f>
        <v>#REF!</v>
      </c>
    </row>
    <row r="76" spans="1:35" ht="12">
      <c r="A76" s="7">
        <f t="shared" si="10"/>
        <v>62</v>
      </c>
      <c r="B76" s="7">
        <v>29</v>
      </c>
      <c r="C76" s="6" t="s">
        <v>95</v>
      </c>
      <c r="D76" s="9" t="s">
        <v>96</v>
      </c>
      <c r="E76" s="40" t="e">
        <f>SUM(#REF!+#REF!+#REF!+#REF!+#REF!+#REF!+#REF!+#REF!+#REF!+#REF!+#REF!+#REF!)</f>
        <v>#REF!</v>
      </c>
      <c r="F76" s="31"/>
      <c r="G76" s="40" t="e">
        <f>SUM(#REF!+#REF!+#REF!+#REF!+#REF!+#REF!+#REF!+#REF!+#REF!+#REF!+#REF!+#REF!)</f>
        <v>#REF!</v>
      </c>
      <c r="H76" s="40" t="e">
        <f>SUM(#REF!+#REF!+#REF!+#REF!+#REF!+#REF!+#REF!+#REF!+#REF!+#REF!+#REF!+#REF!)</f>
        <v>#REF!</v>
      </c>
      <c r="I76" s="40" t="e">
        <f>SUM(#REF!+#REF!+#REF!+#REF!+#REF!+#REF!+#REF!+#REF!+#REF!+#REF!+#REF!+#REF!)</f>
        <v>#REF!</v>
      </c>
      <c r="J76" s="40" t="e">
        <f>SUM(#REF!+#REF!+#REF!+#REF!+#REF!+#REF!+#REF!+#REF!+#REF!+#REF!+#REF!+#REF!)</f>
        <v>#REF!</v>
      </c>
      <c r="K76" s="31"/>
      <c r="L76" s="40" t="e">
        <f>SUM(#REF!+#REF!+#REF!+#REF!+#REF!+#REF!+#REF!+#REF!+#REF!+#REF!+#REF!+#REF!)</f>
        <v>#REF!</v>
      </c>
      <c r="M76" s="40" t="e">
        <f>SUM(#REF!+#REF!+#REF!+#REF!+#REF!+#REF!+#REF!+#REF!+#REF!+#REF!+#REF!+#REF!)</f>
        <v>#REF!</v>
      </c>
      <c r="N76" s="40" t="e">
        <f>SUM(#REF!+#REF!+#REF!+#REF!+#REF!+#REF!+#REF!+#REF!+#REF!+#REF!+#REF!+#REF!)</f>
        <v>#REF!</v>
      </c>
      <c r="O76" s="40" t="e">
        <f>SUM(#REF!+#REF!+#REF!+#REF!+#REF!+#REF!+#REF!+#REF!+#REF!+#REF!+#REF!+#REF!)</f>
        <v>#REF!</v>
      </c>
      <c r="P76" s="31"/>
      <c r="Q76" s="40" t="e">
        <f>SUM(#REF!+#REF!+#REF!+#REF!+#REF!+#REF!+#REF!+#REF!+#REF!+#REF!+#REF!+#REF!)</f>
        <v>#REF!</v>
      </c>
      <c r="R76" s="40" t="e">
        <f>SUM(#REF!+#REF!+#REF!+#REF!+#REF!+#REF!+#REF!+#REF!+#REF!+#REF!+#REF!+#REF!)</f>
        <v>#REF!</v>
      </c>
      <c r="S76" s="40" t="e">
        <f>SUM(#REF!+#REF!+#REF!+#REF!+#REF!+#REF!+#REF!+#REF!+#REF!+#REF!+#REF!+#REF!)</f>
        <v>#REF!</v>
      </c>
      <c r="T76" s="40" t="e">
        <f>SUM(#REF!+#REF!+#REF!+#REF!+#REF!+#REF!+#REF!+#REF!+#REF!+#REF!+#REF!+#REF!)</f>
        <v>#REF!</v>
      </c>
      <c r="U76" s="31"/>
      <c r="V76" s="40" t="e">
        <f>SUM(#REF!+#REF!+#REF!+#REF!+#REF!+#REF!+#REF!+#REF!+#REF!+#REF!+#REF!+#REF!)</f>
        <v>#REF!</v>
      </c>
      <c r="W76" s="40" t="e">
        <f>SUM(#REF!+#REF!+#REF!+#REF!+#REF!+#REF!+#REF!+#REF!+#REF!+#REF!+#REF!+#REF!)</f>
        <v>#REF!</v>
      </c>
      <c r="X76" s="40" t="e">
        <f>SUM(#REF!+#REF!+#REF!+#REF!+#REF!+#REF!+#REF!+#REF!+#REF!+#REF!+#REF!+#REF!)</f>
        <v>#REF!</v>
      </c>
      <c r="Y76" s="40" t="e">
        <f>SUM(#REF!+#REF!+#REF!+#REF!+#REF!+#REF!+#REF!+#REF!+#REF!+#REF!+#REF!+#REF!)</f>
        <v>#REF!</v>
      </c>
      <c r="Z76" s="31"/>
      <c r="AA76" s="40" t="e">
        <f>SUM(#REF!+#REF!+#REF!+#REF!+#REF!+#REF!+#REF!+#REF!+#REF!+#REF!+#REF!+#REF!)</f>
        <v>#REF!</v>
      </c>
      <c r="AB76" s="40" t="e">
        <f>SUM(#REF!+#REF!+#REF!+#REF!+#REF!+#REF!+#REF!+#REF!+#REF!+#REF!+#REF!+#REF!)</f>
        <v>#REF!</v>
      </c>
      <c r="AC76" s="40" t="e">
        <f>SUM(#REF!+#REF!+#REF!+#REF!+#REF!+#REF!+#REF!+#REF!+#REF!+#REF!+#REF!+#REF!)</f>
        <v>#REF!</v>
      </c>
      <c r="AD76" s="63">
        <v>31650.42</v>
      </c>
      <c r="AE76" s="63">
        <f>47198.3-323.71</f>
        <v>46874.590000000004</v>
      </c>
      <c r="AF76" s="63">
        <v>41302.7</v>
      </c>
      <c r="AG76" s="63">
        <f t="shared" si="8"/>
        <v>37222.31000000001</v>
      </c>
      <c r="AH76" s="63">
        <f t="shared" si="9"/>
        <v>45608.976070000004</v>
      </c>
      <c r="AI76" s="63" t="e">
        <f>SUM(#REF!+#REF!+#REF!+#REF!+#REF!+#REF!+#REF!+#REF!+#REF!+#REF!+#REF!+#REF!)</f>
        <v>#REF!</v>
      </c>
    </row>
    <row r="77" spans="1:35" ht="12">
      <c r="A77" s="7">
        <f t="shared" si="10"/>
        <v>63</v>
      </c>
      <c r="B77" s="7">
        <v>29</v>
      </c>
      <c r="C77" s="6" t="s">
        <v>97</v>
      </c>
      <c r="D77" s="9" t="s">
        <v>98</v>
      </c>
      <c r="E77" s="40" t="e">
        <f>SUM(#REF!+#REF!+#REF!+#REF!+#REF!+#REF!+#REF!+#REF!+#REF!+#REF!+#REF!+#REF!)</f>
        <v>#REF!</v>
      </c>
      <c r="F77" s="31"/>
      <c r="G77" s="40" t="e">
        <f>SUM(#REF!+#REF!+#REF!+#REF!+#REF!+#REF!+#REF!+#REF!+#REF!+#REF!+#REF!+#REF!)</f>
        <v>#REF!</v>
      </c>
      <c r="H77" s="40" t="e">
        <f>SUM(#REF!+#REF!+#REF!+#REF!+#REF!+#REF!+#REF!+#REF!+#REF!+#REF!+#REF!+#REF!)</f>
        <v>#REF!</v>
      </c>
      <c r="I77" s="40" t="e">
        <f>SUM(#REF!+#REF!+#REF!+#REF!+#REF!+#REF!+#REF!+#REF!+#REF!+#REF!+#REF!+#REF!)</f>
        <v>#REF!</v>
      </c>
      <c r="J77" s="40" t="e">
        <f>SUM(#REF!+#REF!+#REF!+#REF!+#REF!+#REF!+#REF!+#REF!+#REF!+#REF!+#REF!+#REF!)</f>
        <v>#REF!</v>
      </c>
      <c r="K77" s="31"/>
      <c r="L77" s="40" t="e">
        <f>SUM(#REF!+#REF!+#REF!+#REF!+#REF!+#REF!+#REF!+#REF!+#REF!+#REF!+#REF!+#REF!)</f>
        <v>#REF!</v>
      </c>
      <c r="M77" s="40" t="e">
        <f>SUM(#REF!+#REF!+#REF!+#REF!+#REF!+#REF!+#REF!+#REF!+#REF!+#REF!+#REF!+#REF!)</f>
        <v>#REF!</v>
      </c>
      <c r="N77" s="40" t="e">
        <f>SUM(#REF!+#REF!+#REF!+#REF!+#REF!+#REF!+#REF!+#REF!+#REF!+#REF!+#REF!+#REF!)</f>
        <v>#REF!</v>
      </c>
      <c r="O77" s="40" t="e">
        <f>SUM(#REF!+#REF!+#REF!+#REF!+#REF!+#REF!+#REF!+#REF!+#REF!+#REF!+#REF!+#REF!)</f>
        <v>#REF!</v>
      </c>
      <c r="P77" s="31"/>
      <c r="Q77" s="40" t="e">
        <f>SUM(#REF!+#REF!+#REF!+#REF!+#REF!+#REF!+#REF!+#REF!+#REF!+#REF!+#REF!+#REF!)</f>
        <v>#REF!</v>
      </c>
      <c r="R77" s="40" t="e">
        <f>SUM(#REF!+#REF!+#REF!+#REF!+#REF!+#REF!+#REF!+#REF!+#REF!+#REF!+#REF!+#REF!)</f>
        <v>#REF!</v>
      </c>
      <c r="S77" s="40" t="e">
        <f>SUM(#REF!+#REF!+#REF!+#REF!+#REF!+#REF!+#REF!+#REF!+#REF!+#REF!+#REF!+#REF!)</f>
        <v>#REF!</v>
      </c>
      <c r="T77" s="40" t="e">
        <f>SUM(#REF!+#REF!+#REF!+#REF!+#REF!+#REF!+#REF!+#REF!+#REF!+#REF!+#REF!+#REF!)</f>
        <v>#REF!</v>
      </c>
      <c r="U77" s="31"/>
      <c r="V77" s="40" t="e">
        <f>SUM(#REF!+#REF!+#REF!+#REF!+#REF!+#REF!+#REF!+#REF!+#REF!+#REF!+#REF!+#REF!)</f>
        <v>#REF!</v>
      </c>
      <c r="W77" s="40" t="e">
        <f>SUM(#REF!+#REF!+#REF!+#REF!+#REF!+#REF!+#REF!+#REF!+#REF!+#REF!+#REF!+#REF!)</f>
        <v>#REF!</v>
      </c>
      <c r="X77" s="40" t="e">
        <f>SUM(#REF!+#REF!+#REF!+#REF!+#REF!+#REF!+#REF!+#REF!+#REF!+#REF!+#REF!+#REF!)</f>
        <v>#REF!</v>
      </c>
      <c r="Y77" s="40" t="e">
        <f>SUM(#REF!+#REF!+#REF!+#REF!+#REF!+#REF!+#REF!+#REF!+#REF!+#REF!+#REF!+#REF!)</f>
        <v>#REF!</v>
      </c>
      <c r="Z77" s="31"/>
      <c r="AA77" s="40" t="e">
        <f>SUM(#REF!+#REF!+#REF!+#REF!+#REF!+#REF!+#REF!+#REF!+#REF!+#REF!+#REF!+#REF!)</f>
        <v>#REF!</v>
      </c>
      <c r="AB77" s="40" t="e">
        <f>SUM(#REF!+#REF!+#REF!+#REF!+#REF!+#REF!+#REF!+#REF!+#REF!+#REF!+#REF!+#REF!)</f>
        <v>#REF!</v>
      </c>
      <c r="AC77" s="40" t="e">
        <f>SUM(#REF!+#REF!+#REF!+#REF!+#REF!+#REF!+#REF!+#REF!+#REF!+#REF!+#REF!+#REF!)</f>
        <v>#REF!</v>
      </c>
      <c r="AD77" s="63">
        <v>33906.14</v>
      </c>
      <c r="AE77" s="63">
        <v>36585.9</v>
      </c>
      <c r="AF77" s="63">
        <v>40372.8</v>
      </c>
      <c r="AG77" s="63">
        <f t="shared" si="8"/>
        <v>30119.240000000005</v>
      </c>
      <c r="AH77" s="63">
        <f t="shared" si="9"/>
        <v>35598.0807</v>
      </c>
      <c r="AI77" s="63" t="e">
        <f>SUM(#REF!+#REF!+#REF!+#REF!+#REF!+#REF!+#REF!+#REF!+#REF!+#REF!+#REF!+#REF!)</f>
        <v>#REF!</v>
      </c>
    </row>
    <row r="78" spans="1:35" ht="12">
      <c r="A78" s="7">
        <f t="shared" si="10"/>
        <v>64</v>
      </c>
      <c r="B78" s="7">
        <v>29</v>
      </c>
      <c r="C78" s="6" t="s">
        <v>99</v>
      </c>
      <c r="D78" s="9" t="s">
        <v>100</v>
      </c>
      <c r="E78" s="40" t="e">
        <f>SUM(#REF!+#REF!+#REF!+#REF!+#REF!+#REF!+#REF!+#REF!+#REF!+#REF!+#REF!+#REF!)</f>
        <v>#REF!</v>
      </c>
      <c r="F78" s="31"/>
      <c r="G78" s="40" t="e">
        <f>SUM(#REF!+#REF!+#REF!+#REF!+#REF!+#REF!+#REF!+#REF!+#REF!+#REF!+#REF!+#REF!)</f>
        <v>#REF!</v>
      </c>
      <c r="H78" s="40" t="e">
        <f>SUM(#REF!+#REF!+#REF!+#REF!+#REF!+#REF!+#REF!+#REF!+#REF!+#REF!+#REF!+#REF!)</f>
        <v>#REF!</v>
      </c>
      <c r="I78" s="40" t="e">
        <f>SUM(#REF!+#REF!+#REF!+#REF!+#REF!+#REF!+#REF!+#REF!+#REF!+#REF!+#REF!+#REF!)</f>
        <v>#REF!</v>
      </c>
      <c r="J78" s="40" t="e">
        <f>SUM(#REF!+#REF!+#REF!+#REF!+#REF!+#REF!+#REF!+#REF!+#REF!+#REF!+#REF!+#REF!)</f>
        <v>#REF!</v>
      </c>
      <c r="K78" s="31"/>
      <c r="L78" s="40" t="e">
        <f>SUM(#REF!+#REF!+#REF!+#REF!+#REF!+#REF!+#REF!+#REF!+#REF!+#REF!+#REF!+#REF!)</f>
        <v>#REF!</v>
      </c>
      <c r="M78" s="40" t="e">
        <f>SUM(#REF!+#REF!+#REF!+#REF!+#REF!+#REF!+#REF!+#REF!+#REF!+#REF!+#REF!+#REF!)</f>
        <v>#REF!</v>
      </c>
      <c r="N78" s="40" t="e">
        <f>SUM(#REF!+#REF!+#REF!+#REF!+#REF!+#REF!+#REF!+#REF!+#REF!+#REF!+#REF!+#REF!)</f>
        <v>#REF!</v>
      </c>
      <c r="O78" s="40" t="e">
        <f>SUM(#REF!+#REF!+#REF!+#REF!+#REF!+#REF!+#REF!+#REF!+#REF!+#REF!+#REF!+#REF!)</f>
        <v>#REF!</v>
      </c>
      <c r="P78" s="31"/>
      <c r="Q78" s="40" t="e">
        <f>SUM(#REF!+#REF!+#REF!+#REF!+#REF!+#REF!+#REF!+#REF!+#REF!+#REF!+#REF!+#REF!)</f>
        <v>#REF!</v>
      </c>
      <c r="R78" s="40" t="e">
        <f>SUM(#REF!+#REF!+#REF!+#REF!+#REF!+#REF!+#REF!+#REF!+#REF!+#REF!+#REF!+#REF!)</f>
        <v>#REF!</v>
      </c>
      <c r="S78" s="40" t="e">
        <f>SUM(#REF!+#REF!+#REF!+#REF!+#REF!+#REF!+#REF!+#REF!+#REF!+#REF!+#REF!+#REF!)</f>
        <v>#REF!</v>
      </c>
      <c r="T78" s="40" t="e">
        <f>SUM(#REF!+#REF!+#REF!+#REF!+#REF!+#REF!+#REF!+#REF!+#REF!+#REF!+#REF!+#REF!)</f>
        <v>#REF!</v>
      </c>
      <c r="U78" s="31"/>
      <c r="V78" s="40" t="e">
        <f>SUM(#REF!+#REF!+#REF!+#REF!+#REF!+#REF!+#REF!+#REF!+#REF!+#REF!+#REF!+#REF!)</f>
        <v>#REF!</v>
      </c>
      <c r="W78" s="40" t="e">
        <f>SUM(#REF!+#REF!+#REF!+#REF!+#REF!+#REF!+#REF!+#REF!+#REF!+#REF!+#REF!+#REF!)</f>
        <v>#REF!</v>
      </c>
      <c r="X78" s="40" t="e">
        <f>SUM(#REF!+#REF!+#REF!+#REF!+#REF!+#REF!+#REF!+#REF!+#REF!+#REF!+#REF!+#REF!)</f>
        <v>#REF!</v>
      </c>
      <c r="Y78" s="40" t="e">
        <f>SUM(#REF!+#REF!+#REF!+#REF!+#REF!+#REF!+#REF!+#REF!+#REF!+#REF!+#REF!+#REF!)</f>
        <v>#REF!</v>
      </c>
      <c r="Z78" s="31"/>
      <c r="AA78" s="40" t="e">
        <f>SUM(#REF!+#REF!+#REF!+#REF!+#REF!+#REF!+#REF!+#REF!+#REF!+#REF!+#REF!+#REF!)</f>
        <v>#REF!</v>
      </c>
      <c r="AB78" s="40" t="e">
        <f>SUM(#REF!+#REF!+#REF!+#REF!+#REF!+#REF!+#REF!+#REF!+#REF!+#REF!+#REF!+#REF!)</f>
        <v>#REF!</v>
      </c>
      <c r="AC78" s="40" t="e">
        <f>SUM(#REF!+#REF!+#REF!+#REF!+#REF!+#REF!+#REF!+#REF!+#REF!+#REF!+#REF!+#REF!)</f>
        <v>#REF!</v>
      </c>
      <c r="AD78" s="63">
        <v>19212.4</v>
      </c>
      <c r="AE78" s="63">
        <f>39971.58+1.29</f>
        <v>39972.87</v>
      </c>
      <c r="AF78" s="63">
        <v>38566.96</v>
      </c>
      <c r="AG78" s="63">
        <f t="shared" si="8"/>
        <v>20618.310000000005</v>
      </c>
      <c r="AH78" s="63">
        <f t="shared" si="9"/>
        <v>38893.602510000004</v>
      </c>
      <c r="AI78" s="63" t="e">
        <f>SUM(#REF!+#REF!+#REF!+#REF!+#REF!+#REF!+#REF!+#REF!+#REF!+#REF!+#REF!+#REF!)</f>
        <v>#REF!</v>
      </c>
    </row>
    <row r="79" spans="1:35" ht="12">
      <c r="A79" s="7">
        <f t="shared" si="10"/>
        <v>65</v>
      </c>
      <c r="B79" s="7">
        <v>29</v>
      </c>
      <c r="C79" s="6" t="s">
        <v>101</v>
      </c>
      <c r="D79" s="9" t="s">
        <v>102</v>
      </c>
      <c r="E79" s="40" t="e">
        <f>SUM(#REF!+#REF!+#REF!+#REF!+#REF!+#REF!+#REF!+#REF!+#REF!+#REF!+#REF!+#REF!)</f>
        <v>#REF!</v>
      </c>
      <c r="F79" s="31"/>
      <c r="G79" s="40" t="e">
        <f>SUM(#REF!+#REF!+#REF!+#REF!+#REF!+#REF!+#REF!+#REF!+#REF!+#REF!+#REF!+#REF!)</f>
        <v>#REF!</v>
      </c>
      <c r="H79" s="40" t="e">
        <f>SUM(#REF!+#REF!+#REF!+#REF!+#REF!+#REF!+#REF!+#REF!+#REF!+#REF!+#REF!+#REF!)</f>
        <v>#REF!</v>
      </c>
      <c r="I79" s="40" t="e">
        <f>SUM(#REF!+#REF!+#REF!+#REF!+#REF!+#REF!+#REF!+#REF!+#REF!+#REF!+#REF!+#REF!)</f>
        <v>#REF!</v>
      </c>
      <c r="J79" s="40" t="e">
        <f>SUM(#REF!+#REF!+#REF!+#REF!+#REF!+#REF!+#REF!+#REF!+#REF!+#REF!+#REF!+#REF!)</f>
        <v>#REF!</v>
      </c>
      <c r="K79" s="31"/>
      <c r="L79" s="40" t="e">
        <f>SUM(#REF!+#REF!+#REF!+#REF!+#REF!+#REF!+#REF!+#REF!+#REF!+#REF!+#REF!+#REF!)</f>
        <v>#REF!</v>
      </c>
      <c r="M79" s="40" t="e">
        <f>SUM(#REF!+#REF!+#REF!+#REF!+#REF!+#REF!+#REF!+#REF!+#REF!+#REF!+#REF!+#REF!)</f>
        <v>#REF!</v>
      </c>
      <c r="N79" s="40" t="e">
        <f>SUM(#REF!+#REF!+#REF!+#REF!+#REF!+#REF!+#REF!+#REF!+#REF!+#REF!+#REF!+#REF!)</f>
        <v>#REF!</v>
      </c>
      <c r="O79" s="40" t="e">
        <f>SUM(#REF!+#REF!+#REF!+#REF!+#REF!+#REF!+#REF!+#REF!+#REF!+#REF!+#REF!+#REF!)</f>
        <v>#REF!</v>
      </c>
      <c r="P79" s="31"/>
      <c r="Q79" s="40" t="e">
        <f>SUM(#REF!+#REF!+#REF!+#REF!+#REF!+#REF!+#REF!+#REF!+#REF!+#REF!+#REF!+#REF!)</f>
        <v>#REF!</v>
      </c>
      <c r="R79" s="40" t="e">
        <f>SUM(#REF!+#REF!+#REF!+#REF!+#REF!+#REF!+#REF!+#REF!+#REF!+#REF!+#REF!+#REF!)</f>
        <v>#REF!</v>
      </c>
      <c r="S79" s="40" t="e">
        <f>SUM(#REF!+#REF!+#REF!+#REF!+#REF!+#REF!+#REF!+#REF!+#REF!+#REF!+#REF!+#REF!)</f>
        <v>#REF!</v>
      </c>
      <c r="T79" s="40" t="e">
        <f>SUM(#REF!+#REF!+#REF!+#REF!+#REF!+#REF!+#REF!+#REF!+#REF!+#REF!+#REF!+#REF!)</f>
        <v>#REF!</v>
      </c>
      <c r="U79" s="31"/>
      <c r="V79" s="40" t="e">
        <f>SUM(#REF!+#REF!+#REF!+#REF!+#REF!+#REF!+#REF!+#REF!+#REF!+#REF!+#REF!+#REF!)</f>
        <v>#REF!</v>
      </c>
      <c r="W79" s="40" t="e">
        <f>SUM(#REF!+#REF!+#REF!+#REF!+#REF!+#REF!+#REF!+#REF!+#REF!+#REF!+#REF!+#REF!)</f>
        <v>#REF!</v>
      </c>
      <c r="X79" s="40" t="e">
        <f>SUM(#REF!+#REF!+#REF!+#REF!+#REF!+#REF!+#REF!+#REF!+#REF!+#REF!+#REF!+#REF!)</f>
        <v>#REF!</v>
      </c>
      <c r="Y79" s="40" t="e">
        <f>SUM(#REF!+#REF!+#REF!+#REF!+#REF!+#REF!+#REF!+#REF!+#REF!+#REF!+#REF!+#REF!)</f>
        <v>#REF!</v>
      </c>
      <c r="Z79" s="31"/>
      <c r="AA79" s="40" t="e">
        <f>SUM(#REF!+#REF!+#REF!+#REF!+#REF!+#REF!+#REF!+#REF!+#REF!+#REF!+#REF!+#REF!)</f>
        <v>#REF!</v>
      </c>
      <c r="AB79" s="40" t="e">
        <f>SUM(#REF!+#REF!+#REF!+#REF!+#REF!+#REF!+#REF!+#REF!+#REF!+#REF!+#REF!+#REF!)</f>
        <v>#REF!</v>
      </c>
      <c r="AC79" s="40" t="e">
        <f>SUM(#REF!+#REF!+#REF!+#REF!+#REF!+#REF!+#REF!+#REF!+#REF!+#REF!+#REF!+#REF!)</f>
        <v>#REF!</v>
      </c>
      <c r="AD79" s="63">
        <v>47106.21</v>
      </c>
      <c r="AE79" s="63">
        <f>51782.19+177.3</f>
        <v>51959.490000000005</v>
      </c>
      <c r="AF79" s="63">
        <v>43593.86</v>
      </c>
      <c r="AG79" s="63">
        <f t="shared" si="8"/>
        <v>55471.84000000001</v>
      </c>
      <c r="AH79" s="63">
        <f t="shared" si="9"/>
        <v>50556.583770000005</v>
      </c>
      <c r="AI79" s="63" t="e">
        <f>SUM(#REF!+#REF!+#REF!+#REF!+#REF!+#REF!+#REF!+#REF!+#REF!+#REF!+#REF!+#REF!)</f>
        <v>#REF!</v>
      </c>
    </row>
    <row r="80" spans="1:35" ht="12">
      <c r="A80" s="11">
        <v>66</v>
      </c>
      <c r="B80" s="72">
        <v>15</v>
      </c>
      <c r="C80" s="86" t="s">
        <v>204</v>
      </c>
      <c r="D80" s="15" t="s">
        <v>182</v>
      </c>
      <c r="E80" s="71" t="e">
        <f>SUM(#REF!+#REF!+#REF!+#REF!+#REF!+#REF!+#REF!+#REF!+#REF!+#REF!+#REF!+#REF!)</f>
        <v>#REF!</v>
      </c>
      <c r="F80" s="94"/>
      <c r="G80" s="71" t="e">
        <f>SUM(#REF!+#REF!+#REF!+#REF!+#REF!+#REF!+#REF!+#REF!+#REF!+#REF!+#REF!+#REF!)</f>
        <v>#REF!</v>
      </c>
      <c r="H80" s="71" t="e">
        <f>SUM(#REF!+#REF!+#REF!+#REF!+#REF!+#REF!+#REF!+#REF!+#REF!+#REF!+#REF!+#REF!)</f>
        <v>#REF!</v>
      </c>
      <c r="I80" s="71" t="e">
        <f>SUM(#REF!+#REF!+#REF!+#REF!+#REF!+#REF!+#REF!+#REF!+#REF!+#REF!+#REF!+#REF!)</f>
        <v>#REF!</v>
      </c>
      <c r="J80" s="71" t="e">
        <f>SUM(#REF!+#REF!+#REF!+#REF!+#REF!+#REF!+#REF!+#REF!+#REF!+#REF!+#REF!+#REF!)</f>
        <v>#REF!</v>
      </c>
      <c r="K80" s="94"/>
      <c r="L80" s="71" t="e">
        <f>SUM(#REF!+#REF!+#REF!+#REF!+#REF!+#REF!+#REF!+#REF!+#REF!+#REF!+#REF!+#REF!)</f>
        <v>#REF!</v>
      </c>
      <c r="M80" s="71" t="e">
        <f>SUM(#REF!+#REF!+#REF!+#REF!+#REF!+#REF!+#REF!+#REF!+#REF!+#REF!+#REF!+#REF!)</f>
        <v>#REF!</v>
      </c>
      <c r="N80" s="71" t="e">
        <f>SUM(#REF!+#REF!+#REF!+#REF!+#REF!+#REF!+#REF!+#REF!+#REF!+#REF!+#REF!+#REF!)</f>
        <v>#REF!</v>
      </c>
      <c r="O80" s="71" t="e">
        <f>SUM(#REF!+#REF!+#REF!+#REF!+#REF!+#REF!+#REF!+#REF!+#REF!+#REF!+#REF!+#REF!)</f>
        <v>#REF!</v>
      </c>
      <c r="P80" s="94"/>
      <c r="Q80" s="71" t="e">
        <f>SUM(#REF!+#REF!+#REF!+#REF!+#REF!+#REF!+#REF!+#REF!+#REF!+#REF!+#REF!+#REF!)</f>
        <v>#REF!</v>
      </c>
      <c r="R80" s="71" t="e">
        <f>SUM(#REF!+#REF!+#REF!+#REF!+#REF!+#REF!+#REF!+#REF!+#REF!+#REF!+#REF!+#REF!)</f>
        <v>#REF!</v>
      </c>
      <c r="S80" s="71" t="e">
        <f>SUM(#REF!+#REF!+#REF!+#REF!+#REF!+#REF!+#REF!+#REF!+#REF!+#REF!+#REF!+#REF!)</f>
        <v>#REF!</v>
      </c>
      <c r="T80" s="71" t="e">
        <f>SUM(#REF!+#REF!+#REF!+#REF!+#REF!+#REF!+#REF!+#REF!+#REF!+#REF!+#REF!+#REF!)</f>
        <v>#REF!</v>
      </c>
      <c r="U80" s="94"/>
      <c r="V80" s="71" t="e">
        <f>SUM(#REF!+#REF!+#REF!+#REF!+#REF!+#REF!+#REF!+#REF!+#REF!+#REF!+#REF!+#REF!)</f>
        <v>#REF!</v>
      </c>
      <c r="W80" s="71" t="e">
        <f>SUM(#REF!+#REF!+#REF!+#REF!+#REF!+#REF!+#REF!+#REF!+#REF!+#REF!+#REF!+#REF!)</f>
        <v>#REF!</v>
      </c>
      <c r="X80" s="71" t="e">
        <f>SUM(#REF!+#REF!+#REF!+#REF!+#REF!+#REF!+#REF!+#REF!+#REF!+#REF!+#REF!+#REF!)</f>
        <v>#REF!</v>
      </c>
      <c r="Y80" s="71" t="e">
        <f>SUM(#REF!+#REF!+#REF!+#REF!+#REF!+#REF!+#REF!+#REF!+#REF!+#REF!+#REF!+#REF!)</f>
        <v>#REF!</v>
      </c>
      <c r="Z80" s="94"/>
      <c r="AA80" s="71" t="e">
        <f>SUM(#REF!+#REF!+#REF!+#REF!+#REF!+#REF!+#REF!+#REF!+#REF!+#REF!+#REF!+#REF!)</f>
        <v>#REF!</v>
      </c>
      <c r="AB80" s="71" t="e">
        <f>SUM(#REF!+#REF!+#REF!+#REF!+#REF!+#REF!+#REF!+#REF!+#REF!+#REF!+#REF!+#REF!)</f>
        <v>#REF!</v>
      </c>
      <c r="AC80" s="71" t="e">
        <f>SUM(#REF!+#REF!+#REF!+#REF!+#REF!+#REF!+#REF!+#REF!+#REF!+#REF!+#REF!+#REF!)</f>
        <v>#REF!</v>
      </c>
      <c r="AD80" s="69">
        <v>11604.2</v>
      </c>
      <c r="AE80" s="69">
        <f>31000.05-98.2</f>
        <v>30901.85</v>
      </c>
      <c r="AF80" s="69">
        <v>30838.34</v>
      </c>
      <c r="AG80" s="69">
        <f t="shared" si="8"/>
        <v>11667.710000000003</v>
      </c>
      <c r="AH80" s="69">
        <f t="shared" si="9"/>
        <v>30067.50005</v>
      </c>
      <c r="AI80" s="69" t="e">
        <f>SUM(#REF!+#REF!+#REF!+#REF!+#REF!+#REF!+#REF!+#REF!+#REF!+#REF!+#REF!+#REF!)</f>
        <v>#REF!</v>
      </c>
    </row>
    <row r="81" spans="1:35" s="14" customFormat="1" ht="12.75" thickBot="1">
      <c r="A81" s="107" t="s">
        <v>181</v>
      </c>
      <c r="B81" s="107"/>
      <c r="C81" s="107"/>
      <c r="D81" s="107"/>
      <c r="E81" s="32" t="e">
        <f>SUM(E66:E80)</f>
        <v>#REF!</v>
      </c>
      <c r="F81" s="32">
        <f>SUM(F66:F80)</f>
        <v>0</v>
      </c>
      <c r="G81" s="32" t="e">
        <f>SUM(G66:G80)</f>
        <v>#REF!</v>
      </c>
      <c r="H81" s="32" t="e">
        <f>SUM(H66:H80)</f>
        <v>#REF!</v>
      </c>
      <c r="I81" s="32" t="e">
        <f>SUM(I66:I80)</f>
        <v>#REF!</v>
      </c>
      <c r="J81" s="32" t="e">
        <f aca="true" t="shared" si="11" ref="J81:AC81">SUM(J66:J80)</f>
        <v>#REF!</v>
      </c>
      <c r="K81" s="32">
        <f>SUM(K66:K80)</f>
        <v>0</v>
      </c>
      <c r="L81" s="32" t="e">
        <f t="shared" si="11"/>
        <v>#REF!</v>
      </c>
      <c r="M81" s="32" t="e">
        <f t="shared" si="11"/>
        <v>#REF!</v>
      </c>
      <c r="N81" s="32" t="e">
        <f t="shared" si="11"/>
        <v>#REF!</v>
      </c>
      <c r="O81" s="32" t="e">
        <f t="shared" si="11"/>
        <v>#REF!</v>
      </c>
      <c r="P81" s="32">
        <f>SUM(P66:P80)</f>
        <v>0</v>
      </c>
      <c r="Q81" s="32" t="e">
        <f t="shared" si="11"/>
        <v>#REF!</v>
      </c>
      <c r="R81" s="32" t="e">
        <f t="shared" si="11"/>
        <v>#REF!</v>
      </c>
      <c r="S81" s="32" t="e">
        <f t="shared" si="11"/>
        <v>#REF!</v>
      </c>
      <c r="T81" s="32" t="e">
        <f t="shared" si="11"/>
        <v>#REF!</v>
      </c>
      <c r="U81" s="32">
        <f>SUM(U66:U80)</f>
        <v>0</v>
      </c>
      <c r="V81" s="32" t="e">
        <f t="shared" si="11"/>
        <v>#REF!</v>
      </c>
      <c r="W81" s="32" t="e">
        <f t="shared" si="11"/>
        <v>#REF!</v>
      </c>
      <c r="X81" s="32" t="e">
        <f t="shared" si="11"/>
        <v>#REF!</v>
      </c>
      <c r="Y81" s="32" t="e">
        <f t="shared" si="11"/>
        <v>#REF!</v>
      </c>
      <c r="Z81" s="32">
        <f>SUM(Z66:Z80)</f>
        <v>0</v>
      </c>
      <c r="AA81" s="32" t="e">
        <f t="shared" si="11"/>
        <v>#REF!</v>
      </c>
      <c r="AB81" s="32" t="e">
        <f t="shared" si="11"/>
        <v>#REF!</v>
      </c>
      <c r="AC81" s="32" t="e">
        <f t="shared" si="11"/>
        <v>#REF!</v>
      </c>
      <c r="AD81" s="66">
        <v>970743.65</v>
      </c>
      <c r="AE81" s="66">
        <f>SUM(AE66:AE80)</f>
        <v>2531211.07</v>
      </c>
      <c r="AF81" s="66">
        <f>SUM(AF66:AF80)</f>
        <v>2447560.3</v>
      </c>
      <c r="AG81" s="66">
        <f>SUM(AG66:AG80)</f>
        <v>1054394.4200000002</v>
      </c>
      <c r="AH81" s="66">
        <f>SUM(AH66:AH80)</f>
        <v>2462868.3711099997</v>
      </c>
      <c r="AI81" s="66" t="e">
        <f>SUM(AI66:AI80)</f>
        <v>#REF!</v>
      </c>
    </row>
    <row r="82" spans="1:35" s="4" customFormat="1" ht="21" customHeight="1">
      <c r="A82" s="19"/>
      <c r="B82" s="19"/>
      <c r="C82" s="19"/>
      <c r="D82" s="19"/>
      <c r="E82" s="46"/>
      <c r="F82" s="47"/>
      <c r="G82" s="47"/>
      <c r="H82" s="47"/>
      <c r="I82" s="47"/>
      <c r="J82" s="46"/>
      <c r="K82" s="47"/>
      <c r="L82" s="47"/>
      <c r="M82" s="47"/>
      <c r="N82" s="47"/>
      <c r="O82" s="46"/>
      <c r="P82" s="47"/>
      <c r="Q82" s="47"/>
      <c r="R82" s="47"/>
      <c r="S82" s="47"/>
      <c r="T82" s="46"/>
      <c r="U82" s="47"/>
      <c r="V82" s="47"/>
      <c r="W82" s="47"/>
      <c r="X82" s="47"/>
      <c r="Y82" s="46"/>
      <c r="Z82" s="47"/>
      <c r="AA82" s="47"/>
      <c r="AB82" s="47"/>
      <c r="AC82" s="47"/>
      <c r="AD82" s="47"/>
      <c r="AE82" s="46"/>
      <c r="AF82" s="46"/>
      <c r="AG82" s="46"/>
      <c r="AH82" s="46"/>
      <c r="AI82" s="46"/>
    </row>
    <row r="83" spans="1:35" s="4" customFormat="1" ht="15.75" customHeight="1">
      <c r="A83" s="108" t="s">
        <v>179</v>
      </c>
      <c r="B83" s="109"/>
      <c r="C83" s="109"/>
      <c r="D83" s="110"/>
      <c r="E83" s="48"/>
      <c r="F83" s="49"/>
      <c r="G83" s="49"/>
      <c r="H83" s="49"/>
      <c r="I83" s="49"/>
      <c r="J83" s="48"/>
      <c r="K83" s="49"/>
      <c r="L83" s="49"/>
      <c r="M83" s="49"/>
      <c r="N83" s="49"/>
      <c r="O83" s="48"/>
      <c r="P83" s="49"/>
      <c r="Q83" s="49"/>
      <c r="R83" s="49"/>
      <c r="S83" s="49"/>
      <c r="T83" s="48"/>
      <c r="U83" s="49"/>
      <c r="V83" s="49"/>
      <c r="W83" s="49"/>
      <c r="X83" s="49"/>
      <c r="Y83" s="48"/>
      <c r="Z83" s="49"/>
      <c r="AA83" s="49"/>
      <c r="AB83" s="49"/>
      <c r="AC83" s="49"/>
      <c r="AD83" s="49"/>
      <c r="AE83" s="48"/>
      <c r="AF83" s="48"/>
      <c r="AG83" s="48"/>
      <c r="AH83" s="48"/>
      <c r="AI83" s="48"/>
    </row>
    <row r="84" spans="1:35" s="4" customFormat="1" ht="15.75" customHeight="1">
      <c r="A84" s="16">
        <v>67</v>
      </c>
      <c r="B84" s="73">
        <v>2</v>
      </c>
      <c r="C84" s="85" t="s">
        <v>186</v>
      </c>
      <c r="D84" s="9" t="s">
        <v>185</v>
      </c>
      <c r="E84" s="71" t="e">
        <f>SUM(#REF!+#REF!+#REF!+#REF!+#REF!+#REF!+#REF!+#REF!+#REF!+#REF!+#REF!+#REF!)</f>
        <v>#REF!</v>
      </c>
      <c r="F84" s="94"/>
      <c r="G84" s="71" t="e">
        <f>SUM(#REF!+#REF!+#REF!+#REF!+#REF!+#REF!+#REF!+#REF!+#REF!+#REF!+#REF!+#REF!)</f>
        <v>#REF!</v>
      </c>
      <c r="H84" s="71" t="e">
        <f>SUM(#REF!+#REF!+#REF!+#REF!+#REF!+#REF!+#REF!+#REF!+#REF!+#REF!+#REF!+#REF!)</f>
        <v>#REF!</v>
      </c>
      <c r="I84" s="71" t="e">
        <f>SUM(#REF!+#REF!+#REF!+#REF!+#REF!+#REF!+#REF!+#REF!+#REF!+#REF!+#REF!+#REF!)</f>
        <v>#REF!</v>
      </c>
      <c r="J84" s="71" t="e">
        <f>SUM(#REF!+#REF!+#REF!+#REF!+#REF!+#REF!+#REF!+#REF!+#REF!+#REF!+#REF!+#REF!)</f>
        <v>#REF!</v>
      </c>
      <c r="K84" s="94"/>
      <c r="L84" s="71" t="e">
        <f>SUM(#REF!+#REF!+#REF!+#REF!+#REF!+#REF!+#REF!+#REF!+#REF!+#REF!+#REF!+#REF!)</f>
        <v>#REF!</v>
      </c>
      <c r="M84" s="71" t="e">
        <f>SUM(#REF!+#REF!+#REF!+#REF!+#REF!+#REF!+#REF!+#REF!+#REF!+#REF!+#REF!+#REF!)</f>
        <v>#REF!</v>
      </c>
      <c r="N84" s="71" t="e">
        <f>SUM(#REF!+#REF!+#REF!+#REF!+#REF!+#REF!+#REF!+#REF!+#REF!+#REF!+#REF!+#REF!)</f>
        <v>#REF!</v>
      </c>
      <c r="O84" s="71" t="e">
        <f>SUM(#REF!+#REF!+#REF!+#REF!+#REF!+#REF!+#REF!+#REF!+#REF!+#REF!+#REF!+#REF!)</f>
        <v>#REF!</v>
      </c>
      <c r="P84" s="94"/>
      <c r="Q84" s="71" t="e">
        <f>SUM(#REF!+#REF!+#REF!+#REF!+#REF!+#REF!+#REF!+#REF!+#REF!+#REF!+#REF!+#REF!)</f>
        <v>#REF!</v>
      </c>
      <c r="R84" s="71" t="e">
        <f>SUM(#REF!+#REF!+#REF!+#REF!+#REF!+#REF!+#REF!+#REF!+#REF!+#REF!+#REF!+#REF!)</f>
        <v>#REF!</v>
      </c>
      <c r="S84" s="71" t="e">
        <f>SUM(#REF!+#REF!+#REF!+#REF!+#REF!+#REF!+#REF!+#REF!+#REF!+#REF!+#REF!+#REF!)</f>
        <v>#REF!</v>
      </c>
      <c r="T84" s="71" t="e">
        <f>SUM(#REF!+#REF!+#REF!+#REF!+#REF!+#REF!+#REF!+#REF!+#REF!+#REF!+#REF!+#REF!)</f>
        <v>#REF!</v>
      </c>
      <c r="U84" s="94"/>
      <c r="V84" s="71" t="e">
        <f>SUM(#REF!+#REF!+#REF!+#REF!+#REF!+#REF!+#REF!+#REF!+#REF!+#REF!+#REF!+#REF!)</f>
        <v>#REF!</v>
      </c>
      <c r="W84" s="71" t="e">
        <f>SUM(#REF!+#REF!+#REF!+#REF!+#REF!+#REF!+#REF!+#REF!+#REF!+#REF!+#REF!+#REF!)</f>
        <v>#REF!</v>
      </c>
      <c r="X84" s="71" t="e">
        <f>SUM(#REF!+#REF!+#REF!+#REF!+#REF!+#REF!+#REF!+#REF!+#REF!+#REF!+#REF!+#REF!)</f>
        <v>#REF!</v>
      </c>
      <c r="Y84" s="71" t="e">
        <f>SUM(#REF!+#REF!+#REF!+#REF!+#REF!+#REF!+#REF!+#REF!+#REF!+#REF!+#REF!+#REF!)</f>
        <v>#REF!</v>
      </c>
      <c r="Z84" s="94"/>
      <c r="AA84" s="71" t="e">
        <f>SUM(#REF!+#REF!+#REF!+#REF!+#REF!+#REF!+#REF!+#REF!+#REF!+#REF!+#REF!+#REF!)</f>
        <v>#REF!</v>
      </c>
      <c r="AB84" s="71" t="e">
        <f>SUM(#REF!+#REF!+#REF!+#REF!+#REF!+#REF!+#REF!+#REF!+#REF!+#REF!+#REF!+#REF!)</f>
        <v>#REF!</v>
      </c>
      <c r="AC84" s="71" t="e">
        <f>SUM(#REF!+#REF!+#REF!+#REF!+#REF!+#REF!+#REF!+#REF!+#REF!+#REF!+#REF!+#REF!)</f>
        <v>#REF!</v>
      </c>
      <c r="AD84" s="69">
        <v>34576.86</v>
      </c>
      <c r="AE84" s="69">
        <v>98649.3</v>
      </c>
      <c r="AF84" s="69">
        <v>98964.51</v>
      </c>
      <c r="AG84" s="69">
        <f aca="true" t="shared" si="12" ref="AG84:AG106">SUM(AD84+AE84-AF84)</f>
        <v>34261.65000000001</v>
      </c>
      <c r="AH84" s="69">
        <f aca="true" t="shared" si="13" ref="AH84:AH106">SUM(AE84*97.3%)</f>
        <v>95985.7689</v>
      </c>
      <c r="AI84" s="69" t="e">
        <f>SUM(#REF!+#REF!+#REF!+#REF!+#REF!+#REF!+#REF!+#REF!+#REF!+#REF!+#REF!+#REF!)</f>
        <v>#REF!</v>
      </c>
    </row>
    <row r="85" spans="1:35" ht="14.25" customHeight="1">
      <c r="A85" s="16">
        <v>68</v>
      </c>
      <c r="B85" s="16">
        <v>37</v>
      </c>
      <c r="C85" s="6" t="s">
        <v>113</v>
      </c>
      <c r="D85" s="9" t="s">
        <v>154</v>
      </c>
      <c r="E85" s="40" t="e">
        <f>SUM(#REF!+#REF!+#REF!+#REF!+#REF!+#REF!+#REF!+#REF!+#REF!+#REF!+#REF!+#REF!)</f>
        <v>#REF!</v>
      </c>
      <c r="F85" s="31"/>
      <c r="G85" s="40" t="e">
        <f>SUM(#REF!+#REF!+#REF!+#REF!+#REF!+#REF!+#REF!+#REF!+#REF!+#REF!+#REF!+#REF!)</f>
        <v>#REF!</v>
      </c>
      <c r="H85" s="40" t="e">
        <f>SUM(#REF!+#REF!+#REF!+#REF!+#REF!+#REF!+#REF!+#REF!+#REF!+#REF!+#REF!+#REF!)</f>
        <v>#REF!</v>
      </c>
      <c r="I85" s="40" t="e">
        <f>SUM(#REF!+#REF!+#REF!+#REF!+#REF!+#REF!+#REF!+#REF!+#REF!+#REF!+#REF!+#REF!)</f>
        <v>#REF!</v>
      </c>
      <c r="J85" s="40" t="e">
        <f>SUM(#REF!+#REF!+#REF!+#REF!+#REF!+#REF!+#REF!+#REF!+#REF!+#REF!+#REF!+#REF!)</f>
        <v>#REF!</v>
      </c>
      <c r="K85" s="31"/>
      <c r="L85" s="40" t="e">
        <f>SUM(#REF!+#REF!+#REF!+#REF!+#REF!+#REF!+#REF!+#REF!+#REF!+#REF!+#REF!+#REF!)</f>
        <v>#REF!</v>
      </c>
      <c r="M85" s="40" t="e">
        <f>SUM(#REF!+#REF!+#REF!+#REF!+#REF!+#REF!+#REF!+#REF!+#REF!+#REF!+#REF!+#REF!)</f>
        <v>#REF!</v>
      </c>
      <c r="N85" s="40" t="e">
        <f>SUM(#REF!+#REF!+#REF!+#REF!+#REF!+#REF!+#REF!+#REF!+#REF!+#REF!+#REF!+#REF!)</f>
        <v>#REF!</v>
      </c>
      <c r="O85" s="40" t="e">
        <f>SUM(#REF!+#REF!+#REF!+#REF!+#REF!+#REF!+#REF!+#REF!+#REF!+#REF!+#REF!+#REF!)</f>
        <v>#REF!</v>
      </c>
      <c r="P85" s="31"/>
      <c r="Q85" s="40" t="e">
        <f>SUM(#REF!+#REF!+#REF!+#REF!+#REF!+#REF!+#REF!+#REF!+#REF!+#REF!+#REF!+#REF!)</f>
        <v>#REF!</v>
      </c>
      <c r="R85" s="40" t="e">
        <f>SUM(#REF!+#REF!+#REF!+#REF!+#REF!+#REF!+#REF!+#REF!+#REF!+#REF!+#REF!+#REF!)</f>
        <v>#REF!</v>
      </c>
      <c r="S85" s="40" t="e">
        <f>SUM(#REF!+#REF!+#REF!+#REF!+#REF!+#REF!+#REF!+#REF!+#REF!+#REF!+#REF!+#REF!)</f>
        <v>#REF!</v>
      </c>
      <c r="T85" s="40" t="e">
        <f>SUM(#REF!+#REF!+#REF!+#REF!+#REF!+#REF!+#REF!+#REF!+#REF!+#REF!+#REF!+#REF!)</f>
        <v>#REF!</v>
      </c>
      <c r="U85" s="31"/>
      <c r="V85" s="40" t="e">
        <f>SUM(#REF!+#REF!+#REF!+#REF!+#REF!+#REF!+#REF!+#REF!+#REF!+#REF!+#REF!+#REF!)</f>
        <v>#REF!</v>
      </c>
      <c r="W85" s="40" t="e">
        <f>SUM(#REF!+#REF!+#REF!+#REF!+#REF!+#REF!+#REF!+#REF!+#REF!+#REF!+#REF!+#REF!)</f>
        <v>#REF!</v>
      </c>
      <c r="X85" s="40" t="e">
        <f>SUM(#REF!+#REF!+#REF!+#REF!+#REF!+#REF!+#REF!+#REF!+#REF!+#REF!+#REF!+#REF!)</f>
        <v>#REF!</v>
      </c>
      <c r="Y85" s="40" t="e">
        <f>SUM(#REF!+#REF!+#REF!+#REF!+#REF!+#REF!+#REF!+#REF!+#REF!+#REF!+#REF!+#REF!)</f>
        <v>#REF!</v>
      </c>
      <c r="Z85" s="31"/>
      <c r="AA85" s="40" t="e">
        <f>SUM(#REF!+#REF!+#REF!+#REF!+#REF!+#REF!+#REF!+#REF!+#REF!+#REF!+#REF!+#REF!)</f>
        <v>#REF!</v>
      </c>
      <c r="AB85" s="40" t="e">
        <f>SUM(#REF!+#REF!+#REF!+#REF!+#REF!+#REF!+#REF!+#REF!+#REF!+#REF!+#REF!+#REF!)</f>
        <v>#REF!</v>
      </c>
      <c r="AC85" s="40" t="e">
        <f>SUM(#REF!+#REF!+#REF!+#REF!+#REF!+#REF!+#REF!+#REF!+#REF!+#REF!+#REF!+#REF!)</f>
        <v>#REF!</v>
      </c>
      <c r="AD85" s="63">
        <v>66352.121</v>
      </c>
      <c r="AE85" s="63">
        <v>182868.66</v>
      </c>
      <c r="AF85" s="63">
        <v>177328.99</v>
      </c>
      <c r="AG85" s="63">
        <f t="shared" si="12"/>
        <v>71891.79100000003</v>
      </c>
      <c r="AH85" s="63">
        <f t="shared" si="13"/>
        <v>177931.20618</v>
      </c>
      <c r="AI85" s="63" t="e">
        <f>SUM(#REF!+#REF!+#REF!+#REF!+#REF!+#REF!+#REF!+#REF!+#REF!+#REF!+#REF!+#REF!)</f>
        <v>#REF!</v>
      </c>
    </row>
    <row r="86" spans="1:35" ht="12">
      <c r="A86" s="16">
        <v>69</v>
      </c>
      <c r="B86" s="73">
        <v>7</v>
      </c>
      <c r="C86" s="85" t="s">
        <v>110</v>
      </c>
      <c r="D86" s="9" t="s">
        <v>155</v>
      </c>
      <c r="E86" s="71" t="e">
        <f>SUM(#REF!+#REF!+#REF!+#REF!+#REF!+#REF!+#REF!+#REF!+#REF!+#REF!+#REF!+#REF!)</f>
        <v>#REF!</v>
      </c>
      <c r="F86" s="94"/>
      <c r="G86" s="71" t="e">
        <f>SUM(#REF!+#REF!+#REF!+#REF!+#REF!+#REF!+#REF!+#REF!+#REF!+#REF!+#REF!+#REF!)</f>
        <v>#REF!</v>
      </c>
      <c r="H86" s="71" t="e">
        <f>SUM(#REF!+#REF!+#REF!+#REF!+#REF!+#REF!+#REF!+#REF!+#REF!+#REF!+#REF!+#REF!)</f>
        <v>#REF!</v>
      </c>
      <c r="I86" s="71" t="e">
        <f>SUM(#REF!+#REF!+#REF!+#REF!+#REF!+#REF!+#REF!+#REF!+#REF!+#REF!+#REF!+#REF!)</f>
        <v>#REF!</v>
      </c>
      <c r="J86" s="71" t="e">
        <f>SUM(#REF!+#REF!+#REF!+#REF!+#REF!+#REF!+#REF!+#REF!+#REF!+#REF!+#REF!+#REF!)</f>
        <v>#REF!</v>
      </c>
      <c r="K86" s="94"/>
      <c r="L86" s="71" t="e">
        <f>SUM(#REF!+#REF!+#REF!+#REF!+#REF!+#REF!+#REF!+#REF!+#REF!+#REF!+#REF!+#REF!)</f>
        <v>#REF!</v>
      </c>
      <c r="M86" s="71" t="e">
        <f>SUM(#REF!+#REF!+#REF!+#REF!+#REF!+#REF!+#REF!+#REF!+#REF!+#REF!+#REF!+#REF!)</f>
        <v>#REF!</v>
      </c>
      <c r="N86" s="71" t="e">
        <f>SUM(#REF!+#REF!+#REF!+#REF!+#REF!+#REF!+#REF!+#REF!+#REF!+#REF!+#REF!+#REF!)</f>
        <v>#REF!</v>
      </c>
      <c r="O86" s="71" t="e">
        <f>SUM(#REF!+#REF!+#REF!+#REF!+#REF!+#REF!+#REF!+#REF!+#REF!+#REF!+#REF!+#REF!)</f>
        <v>#REF!</v>
      </c>
      <c r="P86" s="94"/>
      <c r="Q86" s="71" t="e">
        <f>SUM(#REF!+#REF!+#REF!+#REF!+#REF!+#REF!+#REF!+#REF!+#REF!+#REF!+#REF!+#REF!)</f>
        <v>#REF!</v>
      </c>
      <c r="R86" s="71" t="e">
        <f>SUM(#REF!+#REF!+#REF!+#REF!+#REF!+#REF!+#REF!+#REF!+#REF!+#REF!+#REF!+#REF!)</f>
        <v>#REF!</v>
      </c>
      <c r="S86" s="71" t="e">
        <f>SUM(#REF!+#REF!+#REF!+#REF!+#REF!+#REF!+#REF!+#REF!+#REF!+#REF!+#REF!+#REF!)</f>
        <v>#REF!</v>
      </c>
      <c r="T86" s="71" t="e">
        <f>SUM(#REF!+#REF!+#REF!+#REF!+#REF!+#REF!+#REF!+#REF!+#REF!+#REF!+#REF!+#REF!)</f>
        <v>#REF!</v>
      </c>
      <c r="U86" s="94"/>
      <c r="V86" s="71" t="e">
        <f>SUM(#REF!+#REF!+#REF!+#REF!+#REF!+#REF!+#REF!+#REF!+#REF!+#REF!+#REF!+#REF!)</f>
        <v>#REF!</v>
      </c>
      <c r="W86" s="71" t="e">
        <f>SUM(#REF!+#REF!+#REF!+#REF!+#REF!+#REF!+#REF!+#REF!+#REF!+#REF!+#REF!+#REF!)</f>
        <v>#REF!</v>
      </c>
      <c r="X86" s="71" t="e">
        <f>SUM(#REF!+#REF!+#REF!+#REF!+#REF!+#REF!+#REF!+#REF!+#REF!+#REF!+#REF!+#REF!)</f>
        <v>#REF!</v>
      </c>
      <c r="Y86" s="71" t="e">
        <f>SUM(#REF!+#REF!+#REF!+#REF!+#REF!+#REF!+#REF!+#REF!+#REF!+#REF!+#REF!+#REF!)</f>
        <v>#REF!</v>
      </c>
      <c r="Z86" s="94"/>
      <c r="AA86" s="71" t="e">
        <f>SUM(#REF!+#REF!+#REF!+#REF!+#REF!+#REF!+#REF!+#REF!+#REF!+#REF!+#REF!+#REF!)</f>
        <v>#REF!</v>
      </c>
      <c r="AB86" s="71" t="e">
        <f>SUM(#REF!+#REF!+#REF!+#REF!+#REF!+#REF!+#REF!+#REF!+#REF!+#REF!+#REF!+#REF!)</f>
        <v>#REF!</v>
      </c>
      <c r="AC86" s="71" t="e">
        <f>SUM(#REF!+#REF!+#REF!+#REF!+#REF!+#REF!+#REF!+#REF!+#REF!+#REF!+#REF!+#REF!)</f>
        <v>#REF!</v>
      </c>
      <c r="AD86" s="69">
        <v>10726.65</v>
      </c>
      <c r="AE86" s="69">
        <v>30433.2</v>
      </c>
      <c r="AF86" s="69">
        <v>28149.46</v>
      </c>
      <c r="AG86" s="69">
        <f t="shared" si="12"/>
        <v>13010.39</v>
      </c>
      <c r="AH86" s="69">
        <f t="shared" si="13"/>
        <v>29611.5036</v>
      </c>
      <c r="AI86" s="69" t="e">
        <f>SUM(#REF!+#REF!+#REF!+#REF!+#REF!+#REF!+#REF!+#REF!+#REF!+#REF!+#REF!+#REF!)</f>
        <v>#REF!</v>
      </c>
    </row>
    <row r="87" spans="1:35" ht="12">
      <c r="A87" s="16">
        <v>70</v>
      </c>
      <c r="B87" s="73">
        <v>7</v>
      </c>
      <c r="C87" s="85" t="s">
        <v>111</v>
      </c>
      <c r="D87" s="9" t="s">
        <v>156</v>
      </c>
      <c r="E87" s="71" t="e">
        <f>SUM(#REF!+#REF!+#REF!+#REF!+#REF!+#REF!+#REF!+#REF!+#REF!+#REF!+#REF!+#REF!)</f>
        <v>#REF!</v>
      </c>
      <c r="F87" s="94"/>
      <c r="G87" s="71" t="e">
        <f>SUM(#REF!+#REF!+#REF!+#REF!+#REF!+#REF!+#REF!+#REF!+#REF!+#REF!+#REF!+#REF!)</f>
        <v>#REF!</v>
      </c>
      <c r="H87" s="71" t="e">
        <f>SUM(#REF!+#REF!+#REF!+#REF!+#REF!+#REF!+#REF!+#REF!+#REF!+#REF!+#REF!+#REF!)</f>
        <v>#REF!</v>
      </c>
      <c r="I87" s="71" t="e">
        <f>SUM(#REF!+#REF!+#REF!+#REF!+#REF!+#REF!+#REF!+#REF!+#REF!+#REF!+#REF!+#REF!)</f>
        <v>#REF!</v>
      </c>
      <c r="J87" s="71" t="e">
        <f>SUM(#REF!+#REF!+#REF!+#REF!+#REF!+#REF!+#REF!+#REF!+#REF!+#REF!+#REF!+#REF!)</f>
        <v>#REF!</v>
      </c>
      <c r="K87" s="94"/>
      <c r="L87" s="71" t="e">
        <f>SUM(#REF!+#REF!+#REF!+#REF!+#REF!+#REF!+#REF!+#REF!+#REF!+#REF!+#REF!+#REF!)</f>
        <v>#REF!</v>
      </c>
      <c r="M87" s="71" t="e">
        <f>SUM(#REF!+#REF!+#REF!+#REF!+#REF!+#REF!+#REF!+#REF!+#REF!+#REF!+#REF!+#REF!)</f>
        <v>#REF!</v>
      </c>
      <c r="N87" s="71" t="e">
        <f>SUM(#REF!+#REF!+#REF!+#REF!+#REF!+#REF!+#REF!+#REF!+#REF!+#REF!+#REF!+#REF!)</f>
        <v>#REF!</v>
      </c>
      <c r="O87" s="71" t="e">
        <f>SUM(#REF!+#REF!+#REF!+#REF!+#REF!+#REF!+#REF!+#REF!+#REF!+#REF!+#REF!+#REF!)</f>
        <v>#REF!</v>
      </c>
      <c r="P87" s="94"/>
      <c r="Q87" s="71" t="e">
        <f>SUM(#REF!+#REF!+#REF!+#REF!+#REF!+#REF!+#REF!+#REF!+#REF!+#REF!+#REF!+#REF!)</f>
        <v>#REF!</v>
      </c>
      <c r="R87" s="71" t="e">
        <f>SUM(#REF!+#REF!+#REF!+#REF!+#REF!+#REF!+#REF!+#REF!+#REF!+#REF!+#REF!+#REF!)</f>
        <v>#REF!</v>
      </c>
      <c r="S87" s="71" t="e">
        <f>SUM(#REF!+#REF!+#REF!+#REF!+#REF!+#REF!+#REF!+#REF!+#REF!+#REF!+#REF!+#REF!)</f>
        <v>#REF!</v>
      </c>
      <c r="T87" s="71" t="e">
        <f>SUM(#REF!+#REF!+#REF!+#REF!+#REF!+#REF!+#REF!+#REF!+#REF!+#REF!+#REF!+#REF!)</f>
        <v>#REF!</v>
      </c>
      <c r="U87" s="94"/>
      <c r="V87" s="71" t="e">
        <f>SUM(#REF!+#REF!+#REF!+#REF!+#REF!+#REF!+#REF!+#REF!+#REF!+#REF!+#REF!+#REF!)</f>
        <v>#REF!</v>
      </c>
      <c r="W87" s="71" t="e">
        <f>SUM(#REF!+#REF!+#REF!+#REF!+#REF!+#REF!+#REF!+#REF!+#REF!+#REF!+#REF!+#REF!)</f>
        <v>#REF!</v>
      </c>
      <c r="X87" s="71" t="e">
        <f>SUM(#REF!+#REF!+#REF!+#REF!+#REF!+#REF!+#REF!+#REF!+#REF!+#REF!+#REF!+#REF!)</f>
        <v>#REF!</v>
      </c>
      <c r="Y87" s="71" t="e">
        <f>SUM(#REF!+#REF!+#REF!+#REF!+#REF!+#REF!+#REF!+#REF!+#REF!+#REF!+#REF!+#REF!)</f>
        <v>#REF!</v>
      </c>
      <c r="Z87" s="94"/>
      <c r="AA87" s="71" t="e">
        <f>SUM(#REF!+#REF!+#REF!+#REF!+#REF!+#REF!+#REF!+#REF!+#REF!+#REF!+#REF!+#REF!)</f>
        <v>#REF!</v>
      </c>
      <c r="AB87" s="71" t="e">
        <f>SUM(#REF!+#REF!+#REF!+#REF!+#REF!+#REF!+#REF!+#REF!+#REF!+#REF!+#REF!+#REF!)</f>
        <v>#REF!</v>
      </c>
      <c r="AC87" s="71" t="e">
        <f>SUM(#REF!+#REF!+#REF!+#REF!+#REF!+#REF!+#REF!+#REF!+#REF!+#REF!+#REF!+#REF!)</f>
        <v>#REF!</v>
      </c>
      <c r="AD87" s="69">
        <v>9093.32</v>
      </c>
      <c r="AE87" s="69">
        <v>29983.44</v>
      </c>
      <c r="AF87" s="69">
        <v>28800.38</v>
      </c>
      <c r="AG87" s="69">
        <f t="shared" si="12"/>
        <v>10276.379999999994</v>
      </c>
      <c r="AH87" s="69">
        <f t="shared" si="13"/>
        <v>29173.88712</v>
      </c>
      <c r="AI87" s="69" t="e">
        <f>SUM(#REF!+#REF!+#REF!+#REF!+#REF!+#REF!+#REF!+#REF!+#REF!+#REF!+#REF!+#REF!)</f>
        <v>#REF!</v>
      </c>
    </row>
    <row r="88" spans="1:35" ht="12">
      <c r="A88" s="16">
        <v>71</v>
      </c>
      <c r="B88" s="16">
        <v>35</v>
      </c>
      <c r="C88" s="6" t="s">
        <v>122</v>
      </c>
      <c r="D88" s="9" t="s">
        <v>157</v>
      </c>
      <c r="E88" s="40" t="e">
        <f>SUM(#REF!+#REF!+#REF!+#REF!+#REF!+#REF!+#REF!+#REF!+#REF!+#REF!+#REF!+#REF!)</f>
        <v>#REF!</v>
      </c>
      <c r="F88" s="31"/>
      <c r="G88" s="40" t="e">
        <f>SUM(#REF!+#REF!+#REF!+#REF!+#REF!+#REF!+#REF!+#REF!+#REF!+#REF!+#REF!+#REF!)</f>
        <v>#REF!</v>
      </c>
      <c r="H88" s="40" t="e">
        <f>SUM(#REF!+#REF!+#REF!+#REF!+#REF!+#REF!+#REF!+#REF!+#REF!+#REF!+#REF!+#REF!)</f>
        <v>#REF!</v>
      </c>
      <c r="I88" s="40" t="e">
        <f>SUM(#REF!+#REF!+#REF!+#REF!+#REF!+#REF!+#REF!+#REF!+#REF!+#REF!+#REF!+#REF!)</f>
        <v>#REF!</v>
      </c>
      <c r="J88" s="40" t="e">
        <f>SUM(#REF!+#REF!+#REF!+#REF!+#REF!+#REF!+#REF!+#REF!+#REF!+#REF!+#REF!+#REF!)</f>
        <v>#REF!</v>
      </c>
      <c r="K88" s="31"/>
      <c r="L88" s="40" t="e">
        <f>SUM(#REF!+#REF!+#REF!+#REF!+#REF!+#REF!+#REF!+#REF!+#REF!+#REF!+#REF!+#REF!)</f>
        <v>#REF!</v>
      </c>
      <c r="M88" s="40" t="e">
        <f>SUM(#REF!+#REF!+#REF!+#REF!+#REF!+#REF!+#REF!+#REF!+#REF!+#REF!+#REF!+#REF!)</f>
        <v>#REF!</v>
      </c>
      <c r="N88" s="40" t="e">
        <f>SUM(#REF!+#REF!+#REF!+#REF!+#REF!+#REF!+#REF!+#REF!+#REF!+#REF!+#REF!+#REF!)</f>
        <v>#REF!</v>
      </c>
      <c r="O88" s="40" t="e">
        <f>SUM(#REF!+#REF!+#REF!+#REF!+#REF!+#REF!+#REF!+#REF!+#REF!+#REF!+#REF!+#REF!)</f>
        <v>#REF!</v>
      </c>
      <c r="P88" s="31"/>
      <c r="Q88" s="40" t="e">
        <f>SUM(#REF!+#REF!+#REF!+#REF!+#REF!+#REF!+#REF!+#REF!+#REF!+#REF!+#REF!+#REF!)</f>
        <v>#REF!</v>
      </c>
      <c r="R88" s="40" t="e">
        <f>SUM(#REF!+#REF!+#REF!+#REF!+#REF!+#REF!+#REF!+#REF!+#REF!+#REF!+#REF!+#REF!)</f>
        <v>#REF!</v>
      </c>
      <c r="S88" s="40" t="e">
        <f>SUM(#REF!+#REF!+#REF!+#REF!+#REF!+#REF!+#REF!+#REF!+#REF!+#REF!+#REF!+#REF!)</f>
        <v>#REF!</v>
      </c>
      <c r="T88" s="40" t="e">
        <f>SUM(#REF!+#REF!+#REF!+#REF!+#REF!+#REF!+#REF!+#REF!+#REF!+#REF!+#REF!+#REF!)</f>
        <v>#REF!</v>
      </c>
      <c r="U88" s="31"/>
      <c r="V88" s="40" t="e">
        <f>SUM(#REF!+#REF!+#REF!+#REF!+#REF!+#REF!+#REF!+#REF!+#REF!+#REF!+#REF!+#REF!)</f>
        <v>#REF!</v>
      </c>
      <c r="W88" s="40" t="e">
        <f>SUM(#REF!+#REF!+#REF!+#REF!+#REF!+#REF!+#REF!+#REF!+#REF!+#REF!+#REF!+#REF!)</f>
        <v>#REF!</v>
      </c>
      <c r="X88" s="40" t="e">
        <f>SUM(#REF!+#REF!+#REF!+#REF!+#REF!+#REF!+#REF!+#REF!+#REF!+#REF!+#REF!+#REF!)</f>
        <v>#REF!</v>
      </c>
      <c r="Y88" s="40" t="e">
        <f>SUM(#REF!+#REF!+#REF!+#REF!+#REF!+#REF!+#REF!+#REF!+#REF!+#REF!+#REF!+#REF!)</f>
        <v>#REF!</v>
      </c>
      <c r="Z88" s="31"/>
      <c r="AA88" s="40" t="e">
        <f>SUM(#REF!+#REF!+#REF!+#REF!+#REF!+#REF!+#REF!+#REF!+#REF!+#REF!+#REF!+#REF!)</f>
        <v>#REF!</v>
      </c>
      <c r="AB88" s="40" t="e">
        <f>SUM(#REF!+#REF!+#REF!+#REF!+#REF!+#REF!+#REF!+#REF!+#REF!+#REF!+#REF!+#REF!)</f>
        <v>#REF!</v>
      </c>
      <c r="AC88" s="40" t="e">
        <f>SUM(#REF!+#REF!+#REF!+#REF!+#REF!+#REF!+#REF!+#REF!+#REF!+#REF!+#REF!+#REF!)</f>
        <v>#REF!</v>
      </c>
      <c r="AD88" s="63">
        <v>33450.72</v>
      </c>
      <c r="AE88" s="63">
        <f>120700.02-56.05</f>
        <v>120643.97</v>
      </c>
      <c r="AF88" s="63">
        <v>119721.37</v>
      </c>
      <c r="AG88" s="63">
        <f t="shared" si="12"/>
        <v>34373.32000000001</v>
      </c>
      <c r="AH88" s="63">
        <f t="shared" si="13"/>
        <v>117386.58280999999</v>
      </c>
      <c r="AI88" s="63" t="e">
        <f>SUM(#REF!+#REF!+#REF!+#REF!+#REF!+#REF!+#REF!+#REF!+#REF!+#REF!+#REF!+#REF!)</f>
        <v>#REF!</v>
      </c>
    </row>
    <row r="89" spans="1:35" ht="12">
      <c r="A89" s="16">
        <v>72</v>
      </c>
      <c r="B89" s="78">
        <v>24</v>
      </c>
      <c r="C89" s="6" t="s">
        <v>123</v>
      </c>
      <c r="D89" s="9" t="s">
        <v>158</v>
      </c>
      <c r="E89" s="40" t="e">
        <f>SUM(#REF!+#REF!+#REF!+#REF!+#REF!+#REF!+#REF!+#REF!+#REF!+#REF!+#REF!+#REF!)</f>
        <v>#REF!</v>
      </c>
      <c r="F89" s="31"/>
      <c r="G89" s="40" t="e">
        <f>SUM(#REF!+#REF!+#REF!+#REF!+#REF!+#REF!+#REF!+#REF!+#REF!+#REF!+#REF!+#REF!)</f>
        <v>#REF!</v>
      </c>
      <c r="H89" s="40" t="e">
        <f>SUM(#REF!+#REF!+#REF!+#REF!+#REF!+#REF!+#REF!+#REF!+#REF!+#REF!+#REF!+#REF!)</f>
        <v>#REF!</v>
      </c>
      <c r="I89" s="40" t="e">
        <f>SUM(#REF!+#REF!+#REF!+#REF!+#REF!+#REF!+#REF!+#REF!+#REF!+#REF!+#REF!+#REF!)</f>
        <v>#REF!</v>
      </c>
      <c r="J89" s="40" t="e">
        <f>SUM(#REF!+#REF!+#REF!+#REF!+#REF!+#REF!+#REF!+#REF!+#REF!+#REF!+#REF!+#REF!)</f>
        <v>#REF!</v>
      </c>
      <c r="K89" s="31"/>
      <c r="L89" s="40" t="e">
        <f>SUM(#REF!+#REF!+#REF!+#REF!+#REF!+#REF!+#REF!+#REF!+#REF!+#REF!+#REF!+#REF!)</f>
        <v>#REF!</v>
      </c>
      <c r="M89" s="40" t="e">
        <f>SUM(#REF!+#REF!+#REF!+#REF!+#REF!+#REF!+#REF!+#REF!+#REF!+#REF!+#REF!+#REF!)</f>
        <v>#REF!</v>
      </c>
      <c r="N89" s="40" t="e">
        <f>SUM(#REF!+#REF!+#REF!+#REF!+#REF!+#REF!+#REF!+#REF!+#REF!+#REF!+#REF!+#REF!)</f>
        <v>#REF!</v>
      </c>
      <c r="O89" s="40" t="e">
        <f>SUM(#REF!+#REF!+#REF!+#REF!+#REF!+#REF!+#REF!+#REF!+#REF!+#REF!+#REF!+#REF!)</f>
        <v>#REF!</v>
      </c>
      <c r="P89" s="31"/>
      <c r="Q89" s="40" t="e">
        <f>SUM(#REF!+#REF!+#REF!+#REF!+#REF!+#REF!+#REF!+#REF!+#REF!+#REF!+#REF!+#REF!)</f>
        <v>#REF!</v>
      </c>
      <c r="R89" s="40" t="e">
        <f>SUM(#REF!+#REF!+#REF!+#REF!+#REF!+#REF!+#REF!+#REF!+#REF!+#REF!+#REF!+#REF!)</f>
        <v>#REF!</v>
      </c>
      <c r="S89" s="40" t="e">
        <f>SUM(#REF!+#REF!+#REF!+#REF!+#REF!+#REF!+#REF!+#REF!+#REF!+#REF!+#REF!+#REF!)</f>
        <v>#REF!</v>
      </c>
      <c r="T89" s="40" t="e">
        <f>SUM(#REF!+#REF!+#REF!+#REF!+#REF!+#REF!+#REF!+#REF!+#REF!+#REF!+#REF!+#REF!)</f>
        <v>#REF!</v>
      </c>
      <c r="U89" s="31"/>
      <c r="V89" s="40" t="e">
        <f>SUM(#REF!+#REF!+#REF!+#REF!+#REF!+#REF!+#REF!+#REF!+#REF!+#REF!+#REF!+#REF!)</f>
        <v>#REF!</v>
      </c>
      <c r="W89" s="40" t="e">
        <f>SUM(#REF!+#REF!+#REF!+#REF!+#REF!+#REF!+#REF!+#REF!+#REF!+#REF!+#REF!+#REF!)</f>
        <v>#REF!</v>
      </c>
      <c r="X89" s="40" t="e">
        <f>SUM(#REF!+#REF!+#REF!+#REF!+#REF!+#REF!+#REF!+#REF!+#REF!+#REF!+#REF!+#REF!)</f>
        <v>#REF!</v>
      </c>
      <c r="Y89" s="40" t="e">
        <f>SUM(#REF!+#REF!+#REF!+#REF!+#REF!+#REF!+#REF!+#REF!+#REF!+#REF!+#REF!+#REF!)</f>
        <v>#REF!</v>
      </c>
      <c r="Z89" s="31"/>
      <c r="AA89" s="40" t="e">
        <f>SUM(#REF!+#REF!+#REF!+#REF!+#REF!+#REF!+#REF!+#REF!+#REF!+#REF!+#REF!+#REF!)</f>
        <v>#REF!</v>
      </c>
      <c r="AB89" s="40" t="e">
        <f>SUM(#REF!+#REF!+#REF!+#REF!+#REF!+#REF!+#REF!+#REF!+#REF!+#REF!+#REF!+#REF!)</f>
        <v>#REF!</v>
      </c>
      <c r="AC89" s="40" t="e">
        <f>SUM(#REF!+#REF!+#REF!+#REF!+#REF!+#REF!+#REF!+#REF!+#REF!+#REF!+#REF!+#REF!)</f>
        <v>#REF!</v>
      </c>
      <c r="AD89" s="63">
        <v>97079.21</v>
      </c>
      <c r="AE89" s="63">
        <f>316492.47+118.58</f>
        <v>316611.05</v>
      </c>
      <c r="AF89" s="63">
        <v>310206.19</v>
      </c>
      <c r="AG89" s="63">
        <f t="shared" si="12"/>
        <v>103484.07</v>
      </c>
      <c r="AH89" s="63">
        <f t="shared" si="13"/>
        <v>308062.55165</v>
      </c>
      <c r="AI89" s="63" t="e">
        <f>SUM(#REF!+#REF!+#REF!+#REF!+#REF!+#REF!+#REF!+#REF!+#REF!+#REF!+#REF!+#REF!)</f>
        <v>#REF!</v>
      </c>
    </row>
    <row r="90" spans="1:35" ht="12">
      <c r="A90" s="16">
        <v>73</v>
      </c>
      <c r="B90" s="16">
        <v>35</v>
      </c>
      <c r="C90" s="6" t="s">
        <v>124</v>
      </c>
      <c r="D90" s="9" t="s">
        <v>159</v>
      </c>
      <c r="E90" s="40" t="e">
        <f>SUM(#REF!+#REF!+#REF!+#REF!+#REF!+#REF!+#REF!+#REF!+#REF!+#REF!+#REF!+#REF!)</f>
        <v>#REF!</v>
      </c>
      <c r="F90" s="31"/>
      <c r="G90" s="40" t="e">
        <f>SUM(#REF!+#REF!+#REF!+#REF!+#REF!+#REF!+#REF!+#REF!+#REF!+#REF!+#REF!+#REF!)</f>
        <v>#REF!</v>
      </c>
      <c r="H90" s="40" t="e">
        <f>SUM(#REF!+#REF!+#REF!+#REF!+#REF!+#REF!+#REF!+#REF!+#REF!+#REF!+#REF!+#REF!)</f>
        <v>#REF!</v>
      </c>
      <c r="I90" s="40" t="e">
        <f>SUM(#REF!+#REF!+#REF!+#REF!+#REF!+#REF!+#REF!+#REF!+#REF!+#REF!+#REF!+#REF!)</f>
        <v>#REF!</v>
      </c>
      <c r="J90" s="40" t="e">
        <f>SUM(#REF!+#REF!+#REF!+#REF!+#REF!+#REF!+#REF!+#REF!+#REF!+#REF!+#REF!+#REF!)</f>
        <v>#REF!</v>
      </c>
      <c r="K90" s="31"/>
      <c r="L90" s="40" t="e">
        <f>SUM(#REF!+#REF!+#REF!+#REF!+#REF!+#REF!+#REF!+#REF!+#REF!+#REF!+#REF!+#REF!)</f>
        <v>#REF!</v>
      </c>
      <c r="M90" s="40" t="e">
        <f>SUM(#REF!+#REF!+#REF!+#REF!+#REF!+#REF!+#REF!+#REF!+#REF!+#REF!+#REF!+#REF!)</f>
        <v>#REF!</v>
      </c>
      <c r="N90" s="40" t="e">
        <f>SUM(#REF!+#REF!+#REF!+#REF!+#REF!+#REF!+#REF!+#REF!+#REF!+#REF!+#REF!+#REF!)</f>
        <v>#REF!</v>
      </c>
      <c r="O90" s="40" t="e">
        <f>SUM(#REF!+#REF!+#REF!+#REF!+#REF!+#REF!+#REF!+#REF!+#REF!+#REF!+#REF!+#REF!)</f>
        <v>#REF!</v>
      </c>
      <c r="P90" s="31"/>
      <c r="Q90" s="40" t="e">
        <f>SUM(#REF!+#REF!+#REF!+#REF!+#REF!+#REF!+#REF!+#REF!+#REF!+#REF!+#REF!+#REF!)</f>
        <v>#REF!</v>
      </c>
      <c r="R90" s="40" t="e">
        <f>SUM(#REF!+#REF!+#REF!+#REF!+#REF!+#REF!+#REF!+#REF!+#REF!+#REF!+#REF!+#REF!)</f>
        <v>#REF!</v>
      </c>
      <c r="S90" s="40" t="e">
        <f>SUM(#REF!+#REF!+#REF!+#REF!+#REF!+#REF!+#REF!+#REF!+#REF!+#REF!+#REF!+#REF!)</f>
        <v>#REF!</v>
      </c>
      <c r="T90" s="40" t="e">
        <f>SUM(#REF!+#REF!+#REF!+#REF!+#REF!+#REF!+#REF!+#REF!+#REF!+#REF!+#REF!+#REF!)</f>
        <v>#REF!</v>
      </c>
      <c r="U90" s="31"/>
      <c r="V90" s="40" t="e">
        <f>SUM(#REF!+#REF!+#REF!+#REF!+#REF!+#REF!+#REF!+#REF!+#REF!+#REF!+#REF!+#REF!)</f>
        <v>#REF!</v>
      </c>
      <c r="W90" s="40" t="e">
        <f>SUM(#REF!+#REF!+#REF!+#REF!+#REF!+#REF!+#REF!+#REF!+#REF!+#REF!+#REF!+#REF!)</f>
        <v>#REF!</v>
      </c>
      <c r="X90" s="40" t="e">
        <f>SUM(#REF!+#REF!+#REF!+#REF!+#REF!+#REF!+#REF!+#REF!+#REF!+#REF!+#REF!+#REF!)</f>
        <v>#REF!</v>
      </c>
      <c r="Y90" s="40" t="e">
        <f>SUM(#REF!+#REF!+#REF!+#REF!+#REF!+#REF!+#REF!+#REF!+#REF!+#REF!+#REF!+#REF!)</f>
        <v>#REF!</v>
      </c>
      <c r="Z90" s="31"/>
      <c r="AA90" s="40" t="e">
        <f>SUM(#REF!+#REF!+#REF!+#REF!+#REF!+#REF!+#REF!+#REF!+#REF!+#REF!+#REF!+#REF!)</f>
        <v>#REF!</v>
      </c>
      <c r="AB90" s="40" t="e">
        <f>SUM(#REF!+#REF!+#REF!+#REF!+#REF!+#REF!+#REF!+#REF!+#REF!+#REF!+#REF!+#REF!)</f>
        <v>#REF!</v>
      </c>
      <c r="AC90" s="40" t="e">
        <f>SUM(#REF!+#REF!+#REF!+#REF!+#REF!+#REF!+#REF!+#REF!+#REF!+#REF!+#REF!+#REF!)</f>
        <v>#REF!</v>
      </c>
      <c r="AD90" s="63">
        <v>69346.09</v>
      </c>
      <c r="AE90" s="63">
        <f>164441.25-15.29</f>
        <v>164425.96</v>
      </c>
      <c r="AF90" s="63">
        <v>155207.57</v>
      </c>
      <c r="AG90" s="63">
        <f t="shared" si="12"/>
        <v>78564.47999999998</v>
      </c>
      <c r="AH90" s="63">
        <f t="shared" si="13"/>
        <v>159986.45908</v>
      </c>
      <c r="AI90" s="63" t="e">
        <f>SUM(#REF!+#REF!+#REF!+#REF!+#REF!+#REF!+#REF!+#REF!+#REF!+#REF!+#REF!+#REF!)</f>
        <v>#REF!</v>
      </c>
    </row>
    <row r="91" spans="1:35" ht="12">
      <c r="A91" s="16">
        <v>74</v>
      </c>
      <c r="B91" s="16">
        <v>35</v>
      </c>
      <c r="C91" s="6" t="s">
        <v>114</v>
      </c>
      <c r="D91" s="9" t="s">
        <v>160</v>
      </c>
      <c r="E91" s="40" t="e">
        <f>SUM(#REF!+#REF!+#REF!+#REF!+#REF!+#REF!+#REF!+#REF!+#REF!+#REF!+#REF!+#REF!)</f>
        <v>#REF!</v>
      </c>
      <c r="F91" s="31"/>
      <c r="G91" s="40" t="e">
        <f>SUM(#REF!+#REF!+#REF!+#REF!+#REF!+#REF!+#REF!+#REF!+#REF!+#REF!+#REF!+#REF!)</f>
        <v>#REF!</v>
      </c>
      <c r="H91" s="40" t="e">
        <f>SUM(#REF!+#REF!+#REF!+#REF!+#REF!+#REF!+#REF!+#REF!+#REF!+#REF!+#REF!+#REF!)</f>
        <v>#REF!</v>
      </c>
      <c r="I91" s="40" t="e">
        <f>SUM(#REF!+#REF!+#REF!+#REF!+#REF!+#REF!+#REF!+#REF!+#REF!+#REF!+#REF!+#REF!)</f>
        <v>#REF!</v>
      </c>
      <c r="J91" s="40" t="e">
        <f>SUM(#REF!+#REF!+#REF!+#REF!+#REF!+#REF!+#REF!+#REF!+#REF!+#REF!+#REF!+#REF!)</f>
        <v>#REF!</v>
      </c>
      <c r="K91" s="31"/>
      <c r="L91" s="40" t="e">
        <f>SUM(#REF!+#REF!+#REF!+#REF!+#REF!+#REF!+#REF!+#REF!+#REF!+#REF!+#REF!+#REF!)</f>
        <v>#REF!</v>
      </c>
      <c r="M91" s="40" t="e">
        <f>SUM(#REF!+#REF!+#REF!+#REF!+#REF!+#REF!+#REF!+#REF!+#REF!+#REF!+#REF!+#REF!)</f>
        <v>#REF!</v>
      </c>
      <c r="N91" s="40" t="e">
        <f>SUM(#REF!+#REF!+#REF!+#REF!+#REF!+#REF!+#REF!+#REF!+#REF!+#REF!+#REF!+#REF!)</f>
        <v>#REF!</v>
      </c>
      <c r="O91" s="40" t="e">
        <f>SUM(#REF!+#REF!+#REF!+#REF!+#REF!+#REF!+#REF!+#REF!+#REF!+#REF!+#REF!+#REF!)</f>
        <v>#REF!</v>
      </c>
      <c r="P91" s="31"/>
      <c r="Q91" s="40" t="e">
        <f>SUM(#REF!+#REF!+#REF!+#REF!+#REF!+#REF!+#REF!+#REF!+#REF!+#REF!+#REF!+#REF!)</f>
        <v>#REF!</v>
      </c>
      <c r="R91" s="40" t="e">
        <f>SUM(#REF!+#REF!+#REF!+#REF!+#REF!+#REF!+#REF!+#REF!+#REF!+#REF!+#REF!+#REF!)</f>
        <v>#REF!</v>
      </c>
      <c r="S91" s="40" t="e">
        <f>SUM(#REF!+#REF!+#REF!+#REF!+#REF!+#REF!+#REF!+#REF!+#REF!+#REF!+#REF!+#REF!)</f>
        <v>#REF!</v>
      </c>
      <c r="T91" s="40" t="e">
        <f>SUM(#REF!+#REF!+#REF!+#REF!+#REF!+#REF!+#REF!+#REF!+#REF!+#REF!+#REF!+#REF!)</f>
        <v>#REF!</v>
      </c>
      <c r="U91" s="31"/>
      <c r="V91" s="40" t="e">
        <f>SUM(#REF!+#REF!+#REF!+#REF!+#REF!+#REF!+#REF!+#REF!+#REF!+#REF!+#REF!+#REF!)</f>
        <v>#REF!</v>
      </c>
      <c r="W91" s="40" t="e">
        <f>SUM(#REF!+#REF!+#REF!+#REF!+#REF!+#REF!+#REF!+#REF!+#REF!+#REF!+#REF!+#REF!)</f>
        <v>#REF!</v>
      </c>
      <c r="X91" s="40" t="e">
        <f>SUM(#REF!+#REF!+#REF!+#REF!+#REF!+#REF!+#REF!+#REF!+#REF!+#REF!+#REF!+#REF!)</f>
        <v>#REF!</v>
      </c>
      <c r="Y91" s="40" t="e">
        <f>SUM(#REF!+#REF!+#REF!+#REF!+#REF!+#REF!+#REF!+#REF!+#REF!+#REF!+#REF!+#REF!)</f>
        <v>#REF!</v>
      </c>
      <c r="Z91" s="31"/>
      <c r="AA91" s="40" t="e">
        <f>SUM(#REF!+#REF!+#REF!+#REF!+#REF!+#REF!+#REF!+#REF!+#REF!+#REF!+#REF!+#REF!)</f>
        <v>#REF!</v>
      </c>
      <c r="AB91" s="40" t="e">
        <f>SUM(#REF!+#REF!+#REF!+#REF!+#REF!+#REF!+#REF!+#REF!+#REF!+#REF!+#REF!+#REF!)</f>
        <v>#REF!</v>
      </c>
      <c r="AC91" s="40" t="e">
        <f>SUM(#REF!+#REF!+#REF!+#REF!+#REF!+#REF!+#REF!+#REF!+#REF!+#REF!+#REF!+#REF!)</f>
        <v>#REF!</v>
      </c>
      <c r="AD91" s="63">
        <v>19123.27</v>
      </c>
      <c r="AE91" s="63">
        <v>54535.74</v>
      </c>
      <c r="AF91" s="63">
        <v>53112.28</v>
      </c>
      <c r="AG91" s="63">
        <f t="shared" si="12"/>
        <v>20546.729999999996</v>
      </c>
      <c r="AH91" s="63">
        <f t="shared" si="13"/>
        <v>53063.275019999994</v>
      </c>
      <c r="AI91" s="63" t="e">
        <f>SUM(#REF!+#REF!+#REF!+#REF!+#REF!+#REF!+#REF!+#REF!+#REF!+#REF!+#REF!+#REF!)</f>
        <v>#REF!</v>
      </c>
    </row>
    <row r="92" spans="1:35" ht="12">
      <c r="A92" s="16">
        <v>75</v>
      </c>
      <c r="B92" s="16">
        <v>36</v>
      </c>
      <c r="C92" s="6" t="s">
        <v>115</v>
      </c>
      <c r="D92" s="9" t="s">
        <v>174</v>
      </c>
      <c r="E92" s="40" t="e">
        <f>SUM(#REF!+#REF!+#REF!+#REF!+#REF!+#REF!+#REF!+#REF!+#REF!+#REF!+#REF!+#REF!)</f>
        <v>#REF!</v>
      </c>
      <c r="F92" s="31"/>
      <c r="G92" s="40" t="e">
        <f>SUM(#REF!+#REF!+#REF!+#REF!+#REF!+#REF!+#REF!+#REF!+#REF!+#REF!+#REF!+#REF!)</f>
        <v>#REF!</v>
      </c>
      <c r="H92" s="40" t="e">
        <f>SUM(#REF!+#REF!+#REF!+#REF!+#REF!+#REF!+#REF!+#REF!+#REF!+#REF!+#REF!+#REF!)</f>
        <v>#REF!</v>
      </c>
      <c r="I92" s="40" t="e">
        <f>SUM(#REF!+#REF!+#REF!+#REF!+#REF!+#REF!+#REF!+#REF!+#REF!+#REF!+#REF!+#REF!)</f>
        <v>#REF!</v>
      </c>
      <c r="J92" s="40" t="e">
        <f>SUM(#REF!+#REF!+#REF!+#REF!+#REF!+#REF!+#REF!+#REF!+#REF!+#REF!+#REF!+#REF!)</f>
        <v>#REF!</v>
      </c>
      <c r="K92" s="31"/>
      <c r="L92" s="40" t="e">
        <f>SUM(#REF!+#REF!+#REF!+#REF!+#REF!+#REF!+#REF!+#REF!+#REF!+#REF!+#REF!+#REF!)</f>
        <v>#REF!</v>
      </c>
      <c r="M92" s="40" t="e">
        <f>SUM(#REF!+#REF!+#REF!+#REF!+#REF!+#REF!+#REF!+#REF!+#REF!+#REF!+#REF!+#REF!)</f>
        <v>#REF!</v>
      </c>
      <c r="N92" s="40" t="e">
        <f>SUM(#REF!+#REF!+#REF!+#REF!+#REF!+#REF!+#REF!+#REF!+#REF!+#REF!+#REF!+#REF!)</f>
        <v>#REF!</v>
      </c>
      <c r="O92" s="40" t="e">
        <f>SUM(#REF!+#REF!+#REF!+#REF!+#REF!+#REF!+#REF!+#REF!+#REF!+#REF!+#REF!+#REF!)</f>
        <v>#REF!</v>
      </c>
      <c r="P92" s="31"/>
      <c r="Q92" s="40" t="e">
        <f>SUM(#REF!+#REF!+#REF!+#REF!+#REF!+#REF!+#REF!+#REF!+#REF!+#REF!+#REF!+#REF!)</f>
        <v>#REF!</v>
      </c>
      <c r="R92" s="40" t="e">
        <f>SUM(#REF!+#REF!+#REF!+#REF!+#REF!+#REF!+#REF!+#REF!+#REF!+#REF!+#REF!+#REF!)</f>
        <v>#REF!</v>
      </c>
      <c r="S92" s="40" t="e">
        <f>SUM(#REF!+#REF!+#REF!+#REF!+#REF!+#REF!+#REF!+#REF!+#REF!+#REF!+#REF!+#REF!)</f>
        <v>#REF!</v>
      </c>
      <c r="T92" s="40" t="e">
        <f>SUM(#REF!+#REF!+#REF!+#REF!+#REF!+#REF!+#REF!+#REF!+#REF!+#REF!+#REF!+#REF!)</f>
        <v>#REF!</v>
      </c>
      <c r="U92" s="31"/>
      <c r="V92" s="40" t="e">
        <f>SUM(#REF!+#REF!+#REF!+#REF!+#REF!+#REF!+#REF!+#REF!+#REF!+#REF!+#REF!+#REF!)</f>
        <v>#REF!</v>
      </c>
      <c r="W92" s="40" t="e">
        <f>SUM(#REF!+#REF!+#REF!+#REF!+#REF!+#REF!+#REF!+#REF!+#REF!+#REF!+#REF!+#REF!)</f>
        <v>#REF!</v>
      </c>
      <c r="X92" s="40" t="e">
        <f>SUM(#REF!+#REF!+#REF!+#REF!+#REF!+#REF!+#REF!+#REF!+#REF!+#REF!+#REF!+#REF!)</f>
        <v>#REF!</v>
      </c>
      <c r="Y92" s="40" t="e">
        <f>SUM(#REF!+#REF!+#REF!+#REF!+#REF!+#REF!+#REF!+#REF!+#REF!+#REF!+#REF!+#REF!)</f>
        <v>#REF!</v>
      </c>
      <c r="Z92" s="31"/>
      <c r="AA92" s="40" t="e">
        <f>SUM(#REF!+#REF!+#REF!+#REF!+#REF!+#REF!+#REF!+#REF!+#REF!+#REF!+#REF!+#REF!)</f>
        <v>#REF!</v>
      </c>
      <c r="AB92" s="40" t="e">
        <f>SUM(#REF!+#REF!+#REF!+#REF!+#REF!+#REF!+#REF!+#REF!+#REF!+#REF!+#REF!+#REF!)</f>
        <v>#REF!</v>
      </c>
      <c r="AC92" s="40" t="e">
        <f>SUM(#REF!+#REF!+#REF!+#REF!+#REF!+#REF!+#REF!+#REF!+#REF!+#REF!+#REF!+#REF!)</f>
        <v>#REF!</v>
      </c>
      <c r="AD92" s="63">
        <v>12923.65</v>
      </c>
      <c r="AE92" s="63">
        <f>51085.14-30.05</f>
        <v>51055.09</v>
      </c>
      <c r="AF92" s="63">
        <v>49023.24</v>
      </c>
      <c r="AG92" s="63">
        <f t="shared" si="12"/>
        <v>14955.5</v>
      </c>
      <c r="AH92" s="63">
        <f t="shared" si="13"/>
        <v>49676.602569999995</v>
      </c>
      <c r="AI92" s="63" t="e">
        <f>SUM(#REF!+#REF!+#REF!+#REF!+#REF!+#REF!+#REF!+#REF!+#REF!+#REF!+#REF!+#REF!)</f>
        <v>#REF!</v>
      </c>
    </row>
    <row r="93" spans="1:35" ht="12">
      <c r="A93" s="16">
        <v>76</v>
      </c>
      <c r="B93" s="16">
        <v>36</v>
      </c>
      <c r="C93" s="6" t="s">
        <v>116</v>
      </c>
      <c r="D93" s="9" t="s">
        <v>161</v>
      </c>
      <c r="E93" s="40" t="e">
        <f>SUM(#REF!+#REF!+#REF!+#REF!+#REF!+#REF!+#REF!+#REF!+#REF!+#REF!+#REF!+#REF!)</f>
        <v>#REF!</v>
      </c>
      <c r="F93" s="31"/>
      <c r="G93" s="40" t="e">
        <f>SUM(#REF!+#REF!+#REF!+#REF!+#REF!+#REF!+#REF!+#REF!+#REF!+#REF!+#REF!+#REF!)</f>
        <v>#REF!</v>
      </c>
      <c r="H93" s="40" t="e">
        <f>SUM(#REF!+#REF!+#REF!+#REF!+#REF!+#REF!+#REF!+#REF!+#REF!+#REF!+#REF!+#REF!)</f>
        <v>#REF!</v>
      </c>
      <c r="I93" s="40" t="e">
        <f>SUM(#REF!+#REF!+#REF!+#REF!+#REF!+#REF!+#REF!+#REF!+#REF!+#REF!+#REF!+#REF!)</f>
        <v>#REF!</v>
      </c>
      <c r="J93" s="40" t="e">
        <f>SUM(#REF!+#REF!+#REF!+#REF!+#REF!+#REF!+#REF!+#REF!+#REF!+#REF!+#REF!+#REF!)</f>
        <v>#REF!</v>
      </c>
      <c r="K93" s="31"/>
      <c r="L93" s="40" t="e">
        <f>SUM(#REF!+#REF!+#REF!+#REF!+#REF!+#REF!+#REF!+#REF!+#REF!+#REF!+#REF!+#REF!)</f>
        <v>#REF!</v>
      </c>
      <c r="M93" s="40" t="e">
        <f>SUM(#REF!+#REF!+#REF!+#REF!+#REF!+#REF!+#REF!+#REF!+#REF!+#REF!+#REF!+#REF!)</f>
        <v>#REF!</v>
      </c>
      <c r="N93" s="40" t="e">
        <f>SUM(#REF!+#REF!+#REF!+#REF!+#REF!+#REF!+#REF!+#REF!+#REF!+#REF!+#REF!+#REF!)</f>
        <v>#REF!</v>
      </c>
      <c r="O93" s="40" t="e">
        <f>SUM(#REF!+#REF!+#REF!+#REF!+#REF!+#REF!+#REF!+#REF!+#REF!+#REF!+#REF!+#REF!)</f>
        <v>#REF!</v>
      </c>
      <c r="P93" s="31"/>
      <c r="Q93" s="40" t="e">
        <f>SUM(#REF!+#REF!+#REF!+#REF!+#REF!+#REF!+#REF!+#REF!+#REF!+#REF!+#REF!+#REF!)</f>
        <v>#REF!</v>
      </c>
      <c r="R93" s="40" t="e">
        <f>SUM(#REF!+#REF!+#REF!+#REF!+#REF!+#REF!+#REF!+#REF!+#REF!+#REF!+#REF!+#REF!)</f>
        <v>#REF!</v>
      </c>
      <c r="S93" s="40" t="e">
        <f>SUM(#REF!+#REF!+#REF!+#REF!+#REF!+#REF!+#REF!+#REF!+#REF!+#REF!+#REF!+#REF!)</f>
        <v>#REF!</v>
      </c>
      <c r="T93" s="40" t="e">
        <f>SUM(#REF!+#REF!+#REF!+#REF!+#REF!+#REF!+#REF!+#REF!+#REF!+#REF!+#REF!+#REF!)</f>
        <v>#REF!</v>
      </c>
      <c r="U93" s="31"/>
      <c r="V93" s="40" t="e">
        <f>SUM(#REF!+#REF!+#REF!+#REF!+#REF!+#REF!+#REF!+#REF!+#REF!+#REF!+#REF!+#REF!)</f>
        <v>#REF!</v>
      </c>
      <c r="W93" s="40" t="e">
        <f>SUM(#REF!+#REF!+#REF!+#REF!+#REF!+#REF!+#REF!+#REF!+#REF!+#REF!+#REF!+#REF!)</f>
        <v>#REF!</v>
      </c>
      <c r="X93" s="40" t="e">
        <f>SUM(#REF!+#REF!+#REF!+#REF!+#REF!+#REF!+#REF!+#REF!+#REF!+#REF!+#REF!+#REF!)</f>
        <v>#REF!</v>
      </c>
      <c r="Y93" s="40" t="e">
        <f>SUM(#REF!+#REF!+#REF!+#REF!+#REF!+#REF!+#REF!+#REF!+#REF!+#REF!+#REF!+#REF!)</f>
        <v>#REF!</v>
      </c>
      <c r="Z93" s="31"/>
      <c r="AA93" s="40" t="e">
        <f>SUM(#REF!+#REF!+#REF!+#REF!+#REF!+#REF!+#REF!+#REF!+#REF!+#REF!+#REF!+#REF!)</f>
        <v>#REF!</v>
      </c>
      <c r="AB93" s="40" t="e">
        <f>SUM(#REF!+#REF!+#REF!+#REF!+#REF!+#REF!+#REF!+#REF!+#REF!+#REF!+#REF!+#REF!)</f>
        <v>#REF!</v>
      </c>
      <c r="AC93" s="40" t="e">
        <f>SUM(#REF!+#REF!+#REF!+#REF!+#REF!+#REF!+#REF!+#REF!+#REF!+#REF!+#REF!+#REF!)</f>
        <v>#REF!</v>
      </c>
      <c r="AD93" s="63">
        <v>24177.99</v>
      </c>
      <c r="AE93" s="63">
        <f>52432.68-1766.94</f>
        <v>50665.74</v>
      </c>
      <c r="AF93" s="63">
        <v>46012.33</v>
      </c>
      <c r="AG93" s="63">
        <f t="shared" si="12"/>
        <v>28831.399999999994</v>
      </c>
      <c r="AH93" s="63">
        <f t="shared" si="13"/>
        <v>49297.76502</v>
      </c>
      <c r="AI93" s="63" t="e">
        <f>SUM(#REF!+#REF!+#REF!+#REF!+#REF!+#REF!+#REF!+#REF!+#REF!+#REF!+#REF!+#REF!)</f>
        <v>#REF!</v>
      </c>
    </row>
    <row r="94" spans="1:35" ht="12">
      <c r="A94" s="16">
        <v>77</v>
      </c>
      <c r="B94" s="16">
        <v>35</v>
      </c>
      <c r="C94" s="6" t="s">
        <v>121</v>
      </c>
      <c r="D94" s="9" t="s">
        <v>162</v>
      </c>
      <c r="E94" s="40" t="e">
        <f>SUM(#REF!+#REF!+#REF!+#REF!+#REF!+#REF!+#REF!+#REF!+#REF!+#REF!+#REF!+#REF!)</f>
        <v>#REF!</v>
      </c>
      <c r="F94" s="31"/>
      <c r="G94" s="40" t="e">
        <f>SUM(#REF!+#REF!+#REF!+#REF!+#REF!+#REF!+#REF!+#REF!+#REF!+#REF!+#REF!+#REF!)</f>
        <v>#REF!</v>
      </c>
      <c r="H94" s="40" t="e">
        <f>SUM(#REF!+#REF!+#REF!+#REF!+#REF!+#REF!+#REF!+#REF!+#REF!+#REF!+#REF!+#REF!)</f>
        <v>#REF!</v>
      </c>
      <c r="I94" s="40" t="e">
        <f>SUM(#REF!+#REF!+#REF!+#REF!+#REF!+#REF!+#REF!+#REF!+#REF!+#REF!+#REF!+#REF!)</f>
        <v>#REF!</v>
      </c>
      <c r="J94" s="40" t="e">
        <f>SUM(#REF!+#REF!+#REF!+#REF!+#REF!+#REF!+#REF!+#REF!+#REF!+#REF!+#REF!+#REF!)</f>
        <v>#REF!</v>
      </c>
      <c r="K94" s="31"/>
      <c r="L94" s="40" t="e">
        <f>SUM(#REF!+#REF!+#REF!+#REF!+#REF!+#REF!+#REF!+#REF!+#REF!+#REF!+#REF!+#REF!)</f>
        <v>#REF!</v>
      </c>
      <c r="M94" s="40" t="e">
        <f>SUM(#REF!+#REF!+#REF!+#REF!+#REF!+#REF!+#REF!+#REF!+#REF!+#REF!+#REF!+#REF!)</f>
        <v>#REF!</v>
      </c>
      <c r="N94" s="40" t="e">
        <f>SUM(#REF!+#REF!+#REF!+#REF!+#REF!+#REF!+#REF!+#REF!+#REF!+#REF!+#REF!+#REF!)</f>
        <v>#REF!</v>
      </c>
      <c r="O94" s="40" t="e">
        <f>SUM(#REF!+#REF!+#REF!+#REF!+#REF!+#REF!+#REF!+#REF!+#REF!+#REF!+#REF!+#REF!)</f>
        <v>#REF!</v>
      </c>
      <c r="P94" s="31"/>
      <c r="Q94" s="40" t="e">
        <f>SUM(#REF!+#REF!+#REF!+#REF!+#REF!+#REF!+#REF!+#REF!+#REF!+#REF!+#REF!+#REF!)</f>
        <v>#REF!</v>
      </c>
      <c r="R94" s="40" t="e">
        <f>SUM(#REF!+#REF!+#REF!+#REF!+#REF!+#REF!+#REF!+#REF!+#REF!+#REF!+#REF!+#REF!)</f>
        <v>#REF!</v>
      </c>
      <c r="S94" s="40" t="e">
        <f>SUM(#REF!+#REF!+#REF!+#REF!+#REF!+#REF!+#REF!+#REF!+#REF!+#REF!+#REF!+#REF!)</f>
        <v>#REF!</v>
      </c>
      <c r="T94" s="40" t="e">
        <f>SUM(#REF!+#REF!+#REF!+#REF!+#REF!+#REF!+#REF!+#REF!+#REF!+#REF!+#REF!+#REF!)</f>
        <v>#REF!</v>
      </c>
      <c r="U94" s="31"/>
      <c r="V94" s="40" t="e">
        <f>SUM(#REF!+#REF!+#REF!+#REF!+#REF!+#REF!+#REF!+#REF!+#REF!+#REF!+#REF!+#REF!)</f>
        <v>#REF!</v>
      </c>
      <c r="W94" s="40" t="e">
        <f>SUM(#REF!+#REF!+#REF!+#REF!+#REF!+#REF!+#REF!+#REF!+#REF!+#REF!+#REF!+#REF!)</f>
        <v>#REF!</v>
      </c>
      <c r="X94" s="40" t="e">
        <f>SUM(#REF!+#REF!+#REF!+#REF!+#REF!+#REF!+#REF!+#REF!+#REF!+#REF!+#REF!+#REF!)</f>
        <v>#REF!</v>
      </c>
      <c r="Y94" s="40" t="e">
        <f>SUM(#REF!+#REF!+#REF!+#REF!+#REF!+#REF!+#REF!+#REF!+#REF!+#REF!+#REF!+#REF!)</f>
        <v>#REF!</v>
      </c>
      <c r="Z94" s="31"/>
      <c r="AA94" s="40" t="e">
        <f>SUM(#REF!+#REF!+#REF!+#REF!+#REF!+#REF!+#REF!+#REF!+#REF!+#REF!+#REF!+#REF!)</f>
        <v>#REF!</v>
      </c>
      <c r="AB94" s="40" t="e">
        <f>SUM(#REF!+#REF!+#REF!+#REF!+#REF!+#REF!+#REF!+#REF!+#REF!+#REF!+#REF!+#REF!)</f>
        <v>#REF!</v>
      </c>
      <c r="AC94" s="40" t="e">
        <f>SUM(#REF!+#REF!+#REF!+#REF!+#REF!+#REF!+#REF!+#REF!+#REF!+#REF!+#REF!+#REF!)</f>
        <v>#REF!</v>
      </c>
      <c r="AD94" s="63">
        <v>60129.51</v>
      </c>
      <c r="AE94" s="63">
        <v>173307.02</v>
      </c>
      <c r="AF94" s="63">
        <v>166042.17</v>
      </c>
      <c r="AG94" s="63">
        <f t="shared" si="12"/>
        <v>67394.35999999999</v>
      </c>
      <c r="AH94" s="63">
        <f t="shared" si="13"/>
        <v>168627.73046</v>
      </c>
      <c r="AI94" s="63" t="e">
        <f>SUM(#REF!+#REF!+#REF!+#REF!+#REF!+#REF!+#REF!+#REF!+#REF!+#REF!+#REF!+#REF!)</f>
        <v>#REF!</v>
      </c>
    </row>
    <row r="95" spans="1:35" ht="12">
      <c r="A95" s="16">
        <v>78</v>
      </c>
      <c r="B95" s="16">
        <v>35</v>
      </c>
      <c r="C95" s="6" t="s">
        <v>112</v>
      </c>
      <c r="D95" s="9" t="s">
        <v>163</v>
      </c>
      <c r="E95" s="40" t="e">
        <f>SUM(#REF!+#REF!+#REF!+#REF!+#REF!+#REF!+#REF!+#REF!+#REF!+#REF!+#REF!+#REF!)</f>
        <v>#REF!</v>
      </c>
      <c r="F95" s="31"/>
      <c r="G95" s="40" t="e">
        <f>SUM(#REF!+#REF!+#REF!+#REF!+#REF!+#REF!+#REF!+#REF!+#REF!+#REF!+#REF!+#REF!)</f>
        <v>#REF!</v>
      </c>
      <c r="H95" s="40" t="e">
        <f>SUM(#REF!+#REF!+#REF!+#REF!+#REF!+#REF!+#REF!+#REF!+#REF!+#REF!+#REF!+#REF!)</f>
        <v>#REF!</v>
      </c>
      <c r="I95" s="40" t="e">
        <f>SUM(#REF!+#REF!+#REF!+#REF!+#REF!+#REF!+#REF!+#REF!+#REF!+#REF!+#REF!+#REF!)</f>
        <v>#REF!</v>
      </c>
      <c r="J95" s="40" t="e">
        <f>SUM(#REF!+#REF!+#REF!+#REF!+#REF!+#REF!+#REF!+#REF!+#REF!+#REF!+#REF!+#REF!)</f>
        <v>#REF!</v>
      </c>
      <c r="K95" s="31"/>
      <c r="L95" s="40" t="e">
        <f>SUM(#REF!+#REF!+#REF!+#REF!+#REF!+#REF!+#REF!+#REF!+#REF!+#REF!+#REF!+#REF!)</f>
        <v>#REF!</v>
      </c>
      <c r="M95" s="40" t="e">
        <f>SUM(#REF!+#REF!+#REF!+#REF!+#REF!+#REF!+#REF!+#REF!+#REF!+#REF!+#REF!+#REF!)</f>
        <v>#REF!</v>
      </c>
      <c r="N95" s="40" t="e">
        <f>SUM(#REF!+#REF!+#REF!+#REF!+#REF!+#REF!+#REF!+#REF!+#REF!+#REF!+#REF!+#REF!)</f>
        <v>#REF!</v>
      </c>
      <c r="O95" s="40" t="e">
        <f>SUM(#REF!+#REF!+#REF!+#REF!+#REF!+#REF!+#REF!+#REF!+#REF!+#REF!+#REF!+#REF!)</f>
        <v>#REF!</v>
      </c>
      <c r="P95" s="31"/>
      <c r="Q95" s="40" t="e">
        <f>SUM(#REF!+#REF!+#REF!+#REF!+#REF!+#REF!+#REF!+#REF!+#REF!+#REF!+#REF!+#REF!)</f>
        <v>#REF!</v>
      </c>
      <c r="R95" s="40" t="e">
        <f>SUM(#REF!+#REF!+#REF!+#REF!+#REF!+#REF!+#REF!+#REF!+#REF!+#REF!+#REF!+#REF!)</f>
        <v>#REF!</v>
      </c>
      <c r="S95" s="40" t="e">
        <f>SUM(#REF!+#REF!+#REF!+#REF!+#REF!+#REF!+#REF!+#REF!+#REF!+#REF!+#REF!+#REF!)</f>
        <v>#REF!</v>
      </c>
      <c r="T95" s="40" t="e">
        <f>SUM(#REF!+#REF!+#REF!+#REF!+#REF!+#REF!+#REF!+#REF!+#REF!+#REF!+#REF!+#REF!)</f>
        <v>#REF!</v>
      </c>
      <c r="U95" s="31"/>
      <c r="V95" s="40" t="e">
        <f>SUM(#REF!+#REF!+#REF!+#REF!+#REF!+#REF!+#REF!+#REF!+#REF!+#REF!+#REF!+#REF!)</f>
        <v>#REF!</v>
      </c>
      <c r="W95" s="40" t="e">
        <f>SUM(#REF!+#REF!+#REF!+#REF!+#REF!+#REF!+#REF!+#REF!+#REF!+#REF!+#REF!+#REF!)</f>
        <v>#REF!</v>
      </c>
      <c r="X95" s="40" t="e">
        <f>SUM(#REF!+#REF!+#REF!+#REF!+#REF!+#REF!+#REF!+#REF!+#REF!+#REF!+#REF!+#REF!)</f>
        <v>#REF!</v>
      </c>
      <c r="Y95" s="40" t="e">
        <f>SUM(#REF!+#REF!+#REF!+#REF!+#REF!+#REF!+#REF!+#REF!+#REF!+#REF!+#REF!+#REF!)</f>
        <v>#REF!</v>
      </c>
      <c r="Z95" s="31"/>
      <c r="AA95" s="40" t="e">
        <f>SUM(#REF!+#REF!+#REF!+#REF!+#REF!+#REF!+#REF!+#REF!+#REF!+#REF!+#REF!+#REF!)</f>
        <v>#REF!</v>
      </c>
      <c r="AB95" s="40" t="e">
        <f>SUM(#REF!+#REF!+#REF!+#REF!+#REF!+#REF!+#REF!+#REF!+#REF!+#REF!+#REF!+#REF!)</f>
        <v>#REF!</v>
      </c>
      <c r="AC95" s="40" t="e">
        <f>SUM(#REF!+#REF!+#REF!+#REF!+#REF!+#REF!+#REF!+#REF!+#REF!+#REF!+#REF!+#REF!)</f>
        <v>#REF!</v>
      </c>
      <c r="AD95" s="63">
        <v>27511.81</v>
      </c>
      <c r="AE95" s="63">
        <v>54141.18</v>
      </c>
      <c r="AF95" s="63">
        <v>47250.41</v>
      </c>
      <c r="AG95" s="63">
        <f t="shared" si="12"/>
        <v>34402.58</v>
      </c>
      <c r="AH95" s="63">
        <f t="shared" si="13"/>
        <v>52679.36814</v>
      </c>
      <c r="AI95" s="63" t="e">
        <f>SUM(#REF!+#REF!+#REF!+#REF!+#REF!+#REF!+#REF!+#REF!+#REF!+#REF!+#REF!+#REF!)</f>
        <v>#REF!</v>
      </c>
    </row>
    <row r="96" spans="1:35" ht="12">
      <c r="A96" s="16">
        <v>79</v>
      </c>
      <c r="B96" s="16">
        <v>34</v>
      </c>
      <c r="C96" s="6" t="s">
        <v>118</v>
      </c>
      <c r="D96" s="9" t="s">
        <v>164</v>
      </c>
      <c r="E96" s="40" t="e">
        <f>SUM(#REF!+#REF!+#REF!+#REF!+#REF!+#REF!+#REF!+#REF!+#REF!+#REF!+#REF!+#REF!)</f>
        <v>#REF!</v>
      </c>
      <c r="F96" s="31"/>
      <c r="G96" s="40" t="e">
        <f>SUM(#REF!+#REF!+#REF!+#REF!+#REF!+#REF!+#REF!+#REF!+#REF!+#REF!+#REF!+#REF!)</f>
        <v>#REF!</v>
      </c>
      <c r="H96" s="40" t="e">
        <f>SUM(#REF!+#REF!+#REF!+#REF!+#REF!+#REF!+#REF!+#REF!+#REF!+#REF!+#REF!+#REF!)</f>
        <v>#REF!</v>
      </c>
      <c r="I96" s="40" t="e">
        <f>SUM(#REF!+#REF!+#REF!+#REF!+#REF!+#REF!+#REF!+#REF!+#REF!+#REF!+#REF!+#REF!)</f>
        <v>#REF!</v>
      </c>
      <c r="J96" s="40" t="e">
        <f>SUM(#REF!+#REF!+#REF!+#REF!+#REF!+#REF!+#REF!+#REF!+#REF!+#REF!+#REF!+#REF!)</f>
        <v>#REF!</v>
      </c>
      <c r="K96" s="31"/>
      <c r="L96" s="40" t="e">
        <f>SUM(#REF!+#REF!+#REF!+#REF!+#REF!+#REF!+#REF!+#REF!+#REF!+#REF!+#REF!+#REF!)</f>
        <v>#REF!</v>
      </c>
      <c r="M96" s="40" t="e">
        <f>SUM(#REF!+#REF!+#REF!+#REF!+#REF!+#REF!+#REF!+#REF!+#REF!+#REF!+#REF!+#REF!)</f>
        <v>#REF!</v>
      </c>
      <c r="N96" s="40" t="e">
        <f>SUM(#REF!+#REF!+#REF!+#REF!+#REF!+#REF!+#REF!+#REF!+#REF!+#REF!+#REF!+#REF!)</f>
        <v>#REF!</v>
      </c>
      <c r="O96" s="40" t="e">
        <f>SUM(#REF!+#REF!+#REF!+#REF!+#REF!+#REF!+#REF!+#REF!+#REF!+#REF!+#REF!+#REF!)</f>
        <v>#REF!</v>
      </c>
      <c r="P96" s="31"/>
      <c r="Q96" s="40" t="e">
        <f>SUM(#REF!+#REF!+#REF!+#REF!+#REF!+#REF!+#REF!+#REF!+#REF!+#REF!+#REF!+#REF!)</f>
        <v>#REF!</v>
      </c>
      <c r="R96" s="40" t="e">
        <f>SUM(#REF!+#REF!+#REF!+#REF!+#REF!+#REF!+#REF!+#REF!+#REF!+#REF!+#REF!+#REF!)</f>
        <v>#REF!</v>
      </c>
      <c r="S96" s="40" t="e">
        <f>SUM(#REF!+#REF!+#REF!+#REF!+#REF!+#REF!+#REF!+#REF!+#REF!+#REF!+#REF!+#REF!)</f>
        <v>#REF!</v>
      </c>
      <c r="T96" s="40" t="e">
        <f>SUM(#REF!+#REF!+#REF!+#REF!+#REF!+#REF!+#REF!+#REF!+#REF!+#REF!+#REF!+#REF!)</f>
        <v>#REF!</v>
      </c>
      <c r="U96" s="31"/>
      <c r="V96" s="40" t="e">
        <f>SUM(#REF!+#REF!+#REF!+#REF!+#REF!+#REF!+#REF!+#REF!+#REF!+#REF!+#REF!+#REF!)</f>
        <v>#REF!</v>
      </c>
      <c r="W96" s="40" t="e">
        <f>SUM(#REF!+#REF!+#REF!+#REF!+#REF!+#REF!+#REF!+#REF!+#REF!+#REF!+#REF!+#REF!)</f>
        <v>#REF!</v>
      </c>
      <c r="X96" s="40" t="e">
        <f>SUM(#REF!+#REF!+#REF!+#REF!+#REF!+#REF!+#REF!+#REF!+#REF!+#REF!+#REF!+#REF!)</f>
        <v>#REF!</v>
      </c>
      <c r="Y96" s="40" t="e">
        <f>SUM(#REF!+#REF!+#REF!+#REF!+#REF!+#REF!+#REF!+#REF!+#REF!+#REF!+#REF!+#REF!)</f>
        <v>#REF!</v>
      </c>
      <c r="Z96" s="31"/>
      <c r="AA96" s="40" t="e">
        <f>SUM(#REF!+#REF!+#REF!+#REF!+#REF!+#REF!+#REF!+#REF!+#REF!+#REF!+#REF!+#REF!)</f>
        <v>#REF!</v>
      </c>
      <c r="AB96" s="40" t="e">
        <f>SUM(#REF!+#REF!+#REF!+#REF!+#REF!+#REF!+#REF!+#REF!+#REF!+#REF!+#REF!+#REF!)</f>
        <v>#REF!</v>
      </c>
      <c r="AC96" s="40" t="e">
        <f>SUM(#REF!+#REF!+#REF!+#REF!+#REF!+#REF!+#REF!+#REF!+#REF!+#REF!+#REF!+#REF!)</f>
        <v>#REF!</v>
      </c>
      <c r="AD96" s="63">
        <v>73663.2</v>
      </c>
      <c r="AE96" s="63">
        <f>166215.02-109.77</f>
        <v>166105.25</v>
      </c>
      <c r="AF96" s="63">
        <v>160729</v>
      </c>
      <c r="AG96" s="63">
        <f t="shared" si="12"/>
        <v>79039.45000000001</v>
      </c>
      <c r="AH96" s="63">
        <f t="shared" si="13"/>
        <v>161620.40825</v>
      </c>
      <c r="AI96" s="63" t="e">
        <f>SUM(#REF!+#REF!+#REF!+#REF!+#REF!+#REF!+#REF!+#REF!+#REF!+#REF!+#REF!+#REF!)</f>
        <v>#REF!</v>
      </c>
    </row>
    <row r="97" spans="1:35" ht="12">
      <c r="A97" s="16">
        <v>80</v>
      </c>
      <c r="B97" s="16">
        <v>35</v>
      </c>
      <c r="C97" s="6" t="s">
        <v>175</v>
      </c>
      <c r="D97" s="9" t="s">
        <v>165</v>
      </c>
      <c r="E97" s="40" t="e">
        <f>SUM(#REF!+#REF!+#REF!+#REF!+#REF!+#REF!+#REF!+#REF!+#REF!+#REF!+#REF!+#REF!)</f>
        <v>#REF!</v>
      </c>
      <c r="F97" s="31"/>
      <c r="G97" s="40" t="e">
        <f>SUM(#REF!+#REF!+#REF!+#REF!+#REF!+#REF!+#REF!+#REF!+#REF!+#REF!+#REF!+#REF!)</f>
        <v>#REF!</v>
      </c>
      <c r="H97" s="40" t="e">
        <f>SUM(#REF!+#REF!+#REF!+#REF!+#REF!+#REF!+#REF!+#REF!+#REF!+#REF!+#REF!+#REF!)</f>
        <v>#REF!</v>
      </c>
      <c r="I97" s="40" t="e">
        <f>SUM(#REF!+#REF!+#REF!+#REF!+#REF!+#REF!+#REF!+#REF!+#REF!+#REF!+#REF!+#REF!)</f>
        <v>#REF!</v>
      </c>
      <c r="J97" s="40" t="e">
        <f>SUM(#REF!+#REF!+#REF!+#REF!+#REF!+#REF!+#REF!+#REF!+#REF!+#REF!+#REF!+#REF!)</f>
        <v>#REF!</v>
      </c>
      <c r="K97" s="31"/>
      <c r="L97" s="40" t="e">
        <f>SUM(#REF!+#REF!+#REF!+#REF!+#REF!+#REF!+#REF!+#REF!+#REF!+#REF!+#REF!+#REF!)</f>
        <v>#REF!</v>
      </c>
      <c r="M97" s="40" t="e">
        <f>SUM(#REF!+#REF!+#REF!+#REF!+#REF!+#REF!+#REF!+#REF!+#REF!+#REF!+#REF!+#REF!)</f>
        <v>#REF!</v>
      </c>
      <c r="N97" s="40" t="e">
        <f>SUM(#REF!+#REF!+#REF!+#REF!+#REF!+#REF!+#REF!+#REF!+#REF!+#REF!+#REF!+#REF!)</f>
        <v>#REF!</v>
      </c>
      <c r="O97" s="40" t="e">
        <f>SUM(#REF!+#REF!+#REF!+#REF!+#REF!+#REF!+#REF!+#REF!+#REF!+#REF!+#REF!+#REF!)</f>
        <v>#REF!</v>
      </c>
      <c r="P97" s="31"/>
      <c r="Q97" s="40" t="e">
        <f>SUM(#REF!+#REF!+#REF!+#REF!+#REF!+#REF!+#REF!+#REF!+#REF!+#REF!+#REF!+#REF!)</f>
        <v>#REF!</v>
      </c>
      <c r="R97" s="40" t="e">
        <f>SUM(#REF!+#REF!+#REF!+#REF!+#REF!+#REF!+#REF!+#REF!+#REF!+#REF!+#REF!+#REF!)</f>
        <v>#REF!</v>
      </c>
      <c r="S97" s="40" t="e">
        <f>SUM(#REF!+#REF!+#REF!+#REF!+#REF!+#REF!+#REF!+#REF!+#REF!+#REF!+#REF!+#REF!)</f>
        <v>#REF!</v>
      </c>
      <c r="T97" s="40" t="e">
        <f>SUM(#REF!+#REF!+#REF!+#REF!+#REF!+#REF!+#REF!+#REF!+#REF!+#REF!+#REF!+#REF!)</f>
        <v>#REF!</v>
      </c>
      <c r="U97" s="31"/>
      <c r="V97" s="40" t="e">
        <f>SUM(#REF!+#REF!+#REF!+#REF!+#REF!+#REF!+#REF!+#REF!+#REF!+#REF!+#REF!+#REF!)</f>
        <v>#REF!</v>
      </c>
      <c r="W97" s="40" t="e">
        <f>SUM(#REF!+#REF!+#REF!+#REF!+#REF!+#REF!+#REF!+#REF!+#REF!+#REF!+#REF!+#REF!)</f>
        <v>#REF!</v>
      </c>
      <c r="X97" s="40" t="e">
        <f>SUM(#REF!+#REF!+#REF!+#REF!+#REF!+#REF!+#REF!+#REF!+#REF!+#REF!+#REF!+#REF!)</f>
        <v>#REF!</v>
      </c>
      <c r="Y97" s="40" t="e">
        <f>SUM(#REF!+#REF!+#REF!+#REF!+#REF!+#REF!+#REF!+#REF!+#REF!+#REF!+#REF!+#REF!)</f>
        <v>#REF!</v>
      </c>
      <c r="Z97" s="31"/>
      <c r="AA97" s="40" t="e">
        <f>SUM(#REF!+#REF!+#REF!+#REF!+#REF!+#REF!+#REF!+#REF!+#REF!+#REF!+#REF!+#REF!)</f>
        <v>#REF!</v>
      </c>
      <c r="AB97" s="40" t="e">
        <f>SUM(#REF!+#REF!+#REF!+#REF!+#REF!+#REF!+#REF!+#REF!+#REF!+#REF!+#REF!+#REF!)</f>
        <v>#REF!</v>
      </c>
      <c r="AC97" s="40" t="e">
        <f>SUM(#REF!+#REF!+#REF!+#REF!+#REF!+#REF!+#REF!+#REF!+#REF!+#REF!+#REF!+#REF!)</f>
        <v>#REF!</v>
      </c>
      <c r="AD97" s="63">
        <v>59377.25</v>
      </c>
      <c r="AE97" s="63">
        <f>183824.88+1760.8</f>
        <v>185585.68</v>
      </c>
      <c r="AF97" s="63">
        <v>175838.63</v>
      </c>
      <c r="AG97" s="63">
        <f t="shared" si="12"/>
        <v>69124.29999999999</v>
      </c>
      <c r="AH97" s="63">
        <f t="shared" si="13"/>
        <v>180574.86664</v>
      </c>
      <c r="AI97" s="63" t="e">
        <f>SUM(#REF!+#REF!+#REF!+#REF!+#REF!+#REF!+#REF!+#REF!+#REF!+#REF!+#REF!+#REF!)</f>
        <v>#REF!</v>
      </c>
    </row>
    <row r="98" spans="1:35" ht="12">
      <c r="A98" s="16">
        <v>81</v>
      </c>
      <c r="B98" s="16">
        <v>33</v>
      </c>
      <c r="C98" s="6" t="s">
        <v>117</v>
      </c>
      <c r="D98" s="9" t="s">
        <v>166</v>
      </c>
      <c r="E98" s="40" t="e">
        <f>SUM(#REF!+#REF!+#REF!+#REF!+#REF!+#REF!+#REF!+#REF!+#REF!+#REF!+#REF!+#REF!)</f>
        <v>#REF!</v>
      </c>
      <c r="F98" s="31"/>
      <c r="G98" s="40" t="e">
        <f>SUM(#REF!+#REF!+#REF!+#REF!+#REF!+#REF!+#REF!+#REF!+#REF!+#REF!+#REF!+#REF!)</f>
        <v>#REF!</v>
      </c>
      <c r="H98" s="40" t="e">
        <f>SUM(#REF!+#REF!+#REF!+#REF!+#REF!+#REF!+#REF!+#REF!+#REF!+#REF!+#REF!+#REF!)</f>
        <v>#REF!</v>
      </c>
      <c r="I98" s="40" t="e">
        <f>SUM(#REF!+#REF!+#REF!+#REF!+#REF!+#REF!+#REF!+#REF!+#REF!+#REF!+#REF!+#REF!)</f>
        <v>#REF!</v>
      </c>
      <c r="J98" s="40" t="e">
        <f>SUM(#REF!+#REF!+#REF!+#REF!+#REF!+#REF!+#REF!+#REF!+#REF!+#REF!+#REF!+#REF!)</f>
        <v>#REF!</v>
      </c>
      <c r="K98" s="31"/>
      <c r="L98" s="40" t="e">
        <f>SUM(#REF!+#REF!+#REF!+#REF!+#REF!+#REF!+#REF!+#REF!+#REF!+#REF!+#REF!+#REF!)</f>
        <v>#REF!</v>
      </c>
      <c r="M98" s="40" t="e">
        <f>SUM(#REF!+#REF!+#REF!+#REF!+#REF!+#REF!+#REF!+#REF!+#REF!+#REF!+#REF!+#REF!)</f>
        <v>#REF!</v>
      </c>
      <c r="N98" s="40" t="e">
        <f>SUM(#REF!+#REF!+#REF!+#REF!+#REF!+#REF!+#REF!+#REF!+#REF!+#REF!+#REF!+#REF!)</f>
        <v>#REF!</v>
      </c>
      <c r="O98" s="40" t="e">
        <f>SUM(#REF!+#REF!+#REF!+#REF!+#REF!+#REF!+#REF!+#REF!+#REF!+#REF!+#REF!+#REF!)</f>
        <v>#REF!</v>
      </c>
      <c r="P98" s="31"/>
      <c r="Q98" s="40" t="e">
        <f>SUM(#REF!+#REF!+#REF!+#REF!+#REF!+#REF!+#REF!+#REF!+#REF!+#REF!+#REF!+#REF!)</f>
        <v>#REF!</v>
      </c>
      <c r="R98" s="40" t="e">
        <f>SUM(#REF!+#REF!+#REF!+#REF!+#REF!+#REF!+#REF!+#REF!+#REF!+#REF!+#REF!+#REF!)</f>
        <v>#REF!</v>
      </c>
      <c r="S98" s="40" t="e">
        <f>SUM(#REF!+#REF!+#REF!+#REF!+#REF!+#REF!+#REF!+#REF!+#REF!+#REF!+#REF!+#REF!)</f>
        <v>#REF!</v>
      </c>
      <c r="T98" s="40" t="e">
        <f>SUM(#REF!+#REF!+#REF!+#REF!+#REF!+#REF!+#REF!+#REF!+#REF!+#REF!+#REF!+#REF!)</f>
        <v>#REF!</v>
      </c>
      <c r="U98" s="31"/>
      <c r="V98" s="40" t="e">
        <f>SUM(#REF!+#REF!+#REF!+#REF!+#REF!+#REF!+#REF!+#REF!+#REF!+#REF!+#REF!+#REF!)</f>
        <v>#REF!</v>
      </c>
      <c r="W98" s="40" t="e">
        <f>SUM(#REF!+#REF!+#REF!+#REF!+#REF!+#REF!+#REF!+#REF!+#REF!+#REF!+#REF!+#REF!)</f>
        <v>#REF!</v>
      </c>
      <c r="X98" s="40" t="e">
        <f>SUM(#REF!+#REF!+#REF!+#REF!+#REF!+#REF!+#REF!+#REF!+#REF!+#REF!+#REF!+#REF!)</f>
        <v>#REF!</v>
      </c>
      <c r="Y98" s="40" t="e">
        <f>SUM(#REF!+#REF!+#REF!+#REF!+#REF!+#REF!+#REF!+#REF!+#REF!+#REF!+#REF!+#REF!)</f>
        <v>#REF!</v>
      </c>
      <c r="Z98" s="31"/>
      <c r="AA98" s="40" t="e">
        <f>SUM(#REF!+#REF!+#REF!+#REF!+#REF!+#REF!+#REF!+#REF!+#REF!+#REF!+#REF!+#REF!)</f>
        <v>#REF!</v>
      </c>
      <c r="AB98" s="40" t="e">
        <f>SUM(#REF!+#REF!+#REF!+#REF!+#REF!+#REF!+#REF!+#REF!+#REF!+#REF!+#REF!+#REF!)</f>
        <v>#REF!</v>
      </c>
      <c r="AC98" s="40" t="e">
        <f>SUM(#REF!+#REF!+#REF!+#REF!+#REF!+#REF!+#REF!+#REF!+#REF!+#REF!+#REF!+#REF!)</f>
        <v>#REF!</v>
      </c>
      <c r="AD98" s="63">
        <v>36711.38</v>
      </c>
      <c r="AE98" s="63">
        <f>101587.85-765.42</f>
        <v>100822.43000000001</v>
      </c>
      <c r="AF98" s="63">
        <v>99369.08</v>
      </c>
      <c r="AG98" s="63">
        <f t="shared" si="12"/>
        <v>38164.729999999996</v>
      </c>
      <c r="AH98" s="63">
        <f t="shared" si="13"/>
        <v>98100.22439</v>
      </c>
      <c r="AI98" s="63" t="e">
        <f>SUM(#REF!+#REF!+#REF!+#REF!+#REF!+#REF!+#REF!+#REF!+#REF!+#REF!+#REF!+#REF!)</f>
        <v>#REF!</v>
      </c>
    </row>
    <row r="99" spans="1:35" ht="12">
      <c r="A99" s="16">
        <v>82</v>
      </c>
      <c r="B99" s="16">
        <v>33</v>
      </c>
      <c r="C99" s="6" t="s">
        <v>119</v>
      </c>
      <c r="D99" s="9" t="s">
        <v>167</v>
      </c>
      <c r="E99" s="40" t="e">
        <f>SUM(#REF!+#REF!+#REF!+#REF!+#REF!+#REF!+#REF!+#REF!+#REF!+#REF!+#REF!+#REF!)</f>
        <v>#REF!</v>
      </c>
      <c r="F99" s="31"/>
      <c r="G99" s="40" t="e">
        <f>SUM(#REF!+#REF!+#REF!+#REF!+#REF!+#REF!+#REF!+#REF!+#REF!+#REF!+#REF!+#REF!)</f>
        <v>#REF!</v>
      </c>
      <c r="H99" s="40" t="e">
        <f>SUM(#REF!+#REF!+#REF!+#REF!+#REF!+#REF!+#REF!+#REF!+#REF!+#REF!+#REF!+#REF!)</f>
        <v>#REF!</v>
      </c>
      <c r="I99" s="40" t="e">
        <f>SUM(#REF!+#REF!+#REF!+#REF!+#REF!+#REF!+#REF!+#REF!+#REF!+#REF!+#REF!+#REF!)</f>
        <v>#REF!</v>
      </c>
      <c r="J99" s="40" t="e">
        <f>SUM(#REF!+#REF!+#REF!+#REF!+#REF!+#REF!+#REF!+#REF!+#REF!+#REF!+#REF!+#REF!)</f>
        <v>#REF!</v>
      </c>
      <c r="K99" s="31"/>
      <c r="L99" s="40" t="e">
        <f>SUM(#REF!+#REF!+#REF!+#REF!+#REF!+#REF!+#REF!+#REF!+#REF!+#REF!+#REF!+#REF!)</f>
        <v>#REF!</v>
      </c>
      <c r="M99" s="40" t="e">
        <f>SUM(#REF!+#REF!+#REF!+#REF!+#REF!+#REF!+#REF!+#REF!+#REF!+#REF!+#REF!+#REF!)</f>
        <v>#REF!</v>
      </c>
      <c r="N99" s="40" t="e">
        <f>SUM(#REF!+#REF!+#REF!+#REF!+#REF!+#REF!+#REF!+#REF!+#REF!+#REF!+#REF!+#REF!)</f>
        <v>#REF!</v>
      </c>
      <c r="O99" s="40" t="e">
        <f>SUM(#REF!+#REF!+#REF!+#REF!+#REF!+#REF!+#REF!+#REF!+#REF!+#REF!+#REF!+#REF!)</f>
        <v>#REF!</v>
      </c>
      <c r="P99" s="31"/>
      <c r="Q99" s="40" t="e">
        <f>SUM(#REF!+#REF!+#REF!+#REF!+#REF!+#REF!+#REF!+#REF!+#REF!+#REF!+#REF!+#REF!)</f>
        <v>#REF!</v>
      </c>
      <c r="R99" s="40" t="e">
        <f>SUM(#REF!+#REF!+#REF!+#REF!+#REF!+#REF!+#REF!+#REF!+#REF!+#REF!+#REF!+#REF!)</f>
        <v>#REF!</v>
      </c>
      <c r="S99" s="40" t="e">
        <f>SUM(#REF!+#REF!+#REF!+#REF!+#REF!+#REF!+#REF!+#REF!+#REF!+#REF!+#REF!+#REF!)</f>
        <v>#REF!</v>
      </c>
      <c r="T99" s="40" t="e">
        <f>SUM(#REF!+#REF!+#REF!+#REF!+#REF!+#REF!+#REF!+#REF!+#REF!+#REF!+#REF!+#REF!)</f>
        <v>#REF!</v>
      </c>
      <c r="U99" s="31"/>
      <c r="V99" s="40" t="e">
        <f>SUM(#REF!+#REF!+#REF!+#REF!+#REF!+#REF!+#REF!+#REF!+#REF!+#REF!+#REF!+#REF!)</f>
        <v>#REF!</v>
      </c>
      <c r="W99" s="40" t="e">
        <f>SUM(#REF!+#REF!+#REF!+#REF!+#REF!+#REF!+#REF!+#REF!+#REF!+#REF!+#REF!+#REF!)</f>
        <v>#REF!</v>
      </c>
      <c r="X99" s="40" t="e">
        <f>SUM(#REF!+#REF!+#REF!+#REF!+#REF!+#REF!+#REF!+#REF!+#REF!+#REF!+#REF!+#REF!)</f>
        <v>#REF!</v>
      </c>
      <c r="Y99" s="40" t="e">
        <f>SUM(#REF!+#REF!+#REF!+#REF!+#REF!+#REF!+#REF!+#REF!+#REF!+#REF!+#REF!+#REF!)</f>
        <v>#REF!</v>
      </c>
      <c r="Z99" s="31"/>
      <c r="AA99" s="40" t="e">
        <f>SUM(#REF!+#REF!+#REF!+#REF!+#REF!+#REF!+#REF!+#REF!+#REF!+#REF!+#REF!+#REF!)</f>
        <v>#REF!</v>
      </c>
      <c r="AB99" s="40" t="e">
        <f>SUM(#REF!+#REF!+#REF!+#REF!+#REF!+#REF!+#REF!+#REF!+#REF!+#REF!+#REF!+#REF!)</f>
        <v>#REF!</v>
      </c>
      <c r="AC99" s="40" t="e">
        <f>SUM(#REF!+#REF!+#REF!+#REF!+#REF!+#REF!+#REF!+#REF!+#REF!+#REF!+#REF!+#REF!)</f>
        <v>#REF!</v>
      </c>
      <c r="AD99" s="63">
        <v>71034.92</v>
      </c>
      <c r="AE99" s="63">
        <v>166500.36</v>
      </c>
      <c r="AF99" s="63">
        <v>155529.74</v>
      </c>
      <c r="AG99" s="63">
        <f t="shared" si="12"/>
        <v>82005.53999999998</v>
      </c>
      <c r="AH99" s="63">
        <f t="shared" si="13"/>
        <v>162004.85027999998</v>
      </c>
      <c r="AI99" s="63" t="e">
        <f>SUM(#REF!+#REF!+#REF!+#REF!+#REF!+#REF!+#REF!+#REF!+#REF!+#REF!+#REF!+#REF!)</f>
        <v>#REF!</v>
      </c>
    </row>
    <row r="100" spans="1:35" ht="12">
      <c r="A100" s="16">
        <v>83</v>
      </c>
      <c r="B100" s="16">
        <v>35</v>
      </c>
      <c r="C100" s="6" t="s">
        <v>120</v>
      </c>
      <c r="D100" s="9" t="s">
        <v>168</v>
      </c>
      <c r="E100" s="40" t="e">
        <f>SUM(#REF!+#REF!+#REF!+#REF!+#REF!+#REF!+#REF!+#REF!+#REF!+#REF!+#REF!+#REF!)</f>
        <v>#REF!</v>
      </c>
      <c r="F100" s="31"/>
      <c r="G100" s="40" t="e">
        <f>SUM(#REF!+#REF!+#REF!+#REF!+#REF!+#REF!+#REF!+#REF!+#REF!+#REF!+#REF!+#REF!)</f>
        <v>#REF!</v>
      </c>
      <c r="H100" s="40" t="e">
        <f>SUM(#REF!+#REF!+#REF!+#REF!+#REF!+#REF!+#REF!+#REF!+#REF!+#REF!+#REF!+#REF!)</f>
        <v>#REF!</v>
      </c>
      <c r="I100" s="40" t="e">
        <f>SUM(#REF!+#REF!+#REF!+#REF!+#REF!+#REF!+#REF!+#REF!+#REF!+#REF!+#REF!+#REF!)</f>
        <v>#REF!</v>
      </c>
      <c r="J100" s="40" t="e">
        <f>SUM(#REF!+#REF!+#REF!+#REF!+#REF!+#REF!+#REF!+#REF!+#REF!+#REF!+#REF!+#REF!)</f>
        <v>#REF!</v>
      </c>
      <c r="K100" s="31"/>
      <c r="L100" s="40" t="e">
        <f>SUM(#REF!+#REF!+#REF!+#REF!+#REF!+#REF!+#REF!+#REF!+#REF!+#REF!+#REF!+#REF!)</f>
        <v>#REF!</v>
      </c>
      <c r="M100" s="40" t="e">
        <f>SUM(#REF!+#REF!+#REF!+#REF!+#REF!+#REF!+#REF!+#REF!+#REF!+#REF!+#REF!+#REF!)</f>
        <v>#REF!</v>
      </c>
      <c r="N100" s="40" t="e">
        <f>SUM(#REF!+#REF!+#REF!+#REF!+#REF!+#REF!+#REF!+#REF!+#REF!+#REF!+#REF!+#REF!)</f>
        <v>#REF!</v>
      </c>
      <c r="O100" s="40" t="e">
        <f>SUM(#REF!+#REF!+#REF!+#REF!+#REF!+#REF!+#REF!+#REF!+#REF!+#REF!+#REF!+#REF!)</f>
        <v>#REF!</v>
      </c>
      <c r="P100" s="31"/>
      <c r="Q100" s="40" t="e">
        <f>SUM(#REF!+#REF!+#REF!+#REF!+#REF!+#REF!+#REF!+#REF!+#REF!+#REF!+#REF!+#REF!)</f>
        <v>#REF!</v>
      </c>
      <c r="R100" s="40" t="e">
        <f>SUM(#REF!+#REF!+#REF!+#REF!+#REF!+#REF!+#REF!+#REF!+#REF!+#REF!+#REF!+#REF!)</f>
        <v>#REF!</v>
      </c>
      <c r="S100" s="40" t="e">
        <f>SUM(#REF!+#REF!+#REF!+#REF!+#REF!+#REF!+#REF!+#REF!+#REF!+#REF!+#REF!+#REF!)</f>
        <v>#REF!</v>
      </c>
      <c r="T100" s="40" t="e">
        <f>SUM(#REF!+#REF!+#REF!+#REF!+#REF!+#REF!+#REF!+#REF!+#REF!+#REF!+#REF!+#REF!)</f>
        <v>#REF!</v>
      </c>
      <c r="U100" s="31"/>
      <c r="V100" s="40" t="e">
        <f>SUM(#REF!+#REF!+#REF!+#REF!+#REF!+#REF!+#REF!+#REF!+#REF!+#REF!+#REF!+#REF!)</f>
        <v>#REF!</v>
      </c>
      <c r="W100" s="40" t="e">
        <f>SUM(#REF!+#REF!+#REF!+#REF!+#REF!+#REF!+#REF!+#REF!+#REF!+#REF!+#REF!+#REF!)</f>
        <v>#REF!</v>
      </c>
      <c r="X100" s="40" t="e">
        <f>SUM(#REF!+#REF!+#REF!+#REF!+#REF!+#REF!+#REF!+#REF!+#REF!+#REF!+#REF!+#REF!)</f>
        <v>#REF!</v>
      </c>
      <c r="Y100" s="40" t="e">
        <f>SUM(#REF!+#REF!+#REF!+#REF!+#REF!+#REF!+#REF!+#REF!+#REF!+#REF!+#REF!+#REF!)</f>
        <v>#REF!</v>
      </c>
      <c r="Z100" s="31"/>
      <c r="AA100" s="40" t="e">
        <f>SUM(#REF!+#REF!+#REF!+#REF!+#REF!+#REF!+#REF!+#REF!+#REF!+#REF!+#REF!+#REF!)</f>
        <v>#REF!</v>
      </c>
      <c r="AB100" s="40" t="e">
        <f>SUM(#REF!+#REF!+#REF!+#REF!+#REF!+#REF!+#REF!+#REF!+#REF!+#REF!+#REF!+#REF!)</f>
        <v>#REF!</v>
      </c>
      <c r="AC100" s="40" t="e">
        <f>SUM(#REF!+#REF!+#REF!+#REF!+#REF!+#REF!+#REF!+#REF!+#REF!+#REF!+#REF!+#REF!)</f>
        <v>#REF!</v>
      </c>
      <c r="AD100" s="63">
        <v>104311.29</v>
      </c>
      <c r="AE100" s="63">
        <f>316465.5+62.29</f>
        <v>316527.79</v>
      </c>
      <c r="AF100" s="63">
        <v>306973.93</v>
      </c>
      <c r="AG100" s="63">
        <f t="shared" si="12"/>
        <v>113865.14999999997</v>
      </c>
      <c r="AH100" s="63">
        <f t="shared" si="13"/>
        <v>307981.53966999997</v>
      </c>
      <c r="AI100" s="63" t="e">
        <f>SUM(#REF!+#REF!+#REF!+#REF!+#REF!+#REF!+#REF!+#REF!+#REF!+#REF!+#REF!+#REF!)</f>
        <v>#REF!</v>
      </c>
    </row>
    <row r="101" spans="1:35" ht="12">
      <c r="A101" s="16">
        <v>84</v>
      </c>
      <c r="B101" s="16">
        <v>36</v>
      </c>
      <c r="C101" s="6" t="s">
        <v>200</v>
      </c>
      <c r="D101" s="9" t="s">
        <v>169</v>
      </c>
      <c r="E101" s="40" t="e">
        <f>SUM(#REF!+#REF!+#REF!+#REF!+#REF!+#REF!+#REF!+#REF!+#REF!+#REF!+#REF!+#REF!)</f>
        <v>#REF!</v>
      </c>
      <c r="F101" s="31"/>
      <c r="G101" s="40" t="e">
        <f>SUM(#REF!+#REF!+#REF!+#REF!+#REF!+#REF!+#REF!+#REF!+#REF!+#REF!+#REF!+#REF!)</f>
        <v>#REF!</v>
      </c>
      <c r="H101" s="40" t="e">
        <f>SUM(#REF!+#REF!+#REF!+#REF!+#REF!+#REF!+#REF!+#REF!+#REF!+#REF!+#REF!+#REF!)</f>
        <v>#REF!</v>
      </c>
      <c r="I101" s="40" t="e">
        <f>SUM(#REF!+#REF!+#REF!+#REF!+#REF!+#REF!+#REF!+#REF!+#REF!+#REF!+#REF!+#REF!)</f>
        <v>#REF!</v>
      </c>
      <c r="J101" s="40" t="e">
        <f>SUM(#REF!+#REF!+#REF!+#REF!+#REF!+#REF!+#REF!+#REF!+#REF!+#REF!+#REF!+#REF!)</f>
        <v>#REF!</v>
      </c>
      <c r="K101" s="31"/>
      <c r="L101" s="40" t="e">
        <f>SUM(#REF!+#REF!+#REF!+#REF!+#REF!+#REF!+#REF!+#REF!+#REF!+#REF!+#REF!+#REF!)</f>
        <v>#REF!</v>
      </c>
      <c r="M101" s="40" t="e">
        <f>SUM(#REF!+#REF!+#REF!+#REF!+#REF!+#REF!+#REF!+#REF!+#REF!+#REF!+#REF!+#REF!)</f>
        <v>#REF!</v>
      </c>
      <c r="N101" s="40" t="e">
        <f>SUM(#REF!+#REF!+#REF!+#REF!+#REF!+#REF!+#REF!+#REF!+#REF!+#REF!+#REF!+#REF!)</f>
        <v>#REF!</v>
      </c>
      <c r="O101" s="40" t="e">
        <f>SUM(#REF!+#REF!+#REF!+#REF!+#REF!+#REF!+#REF!+#REF!+#REF!+#REF!+#REF!+#REF!)</f>
        <v>#REF!</v>
      </c>
      <c r="P101" s="31"/>
      <c r="Q101" s="40" t="e">
        <f>SUM(#REF!+#REF!+#REF!+#REF!+#REF!+#REF!+#REF!+#REF!+#REF!+#REF!+#REF!+#REF!)</f>
        <v>#REF!</v>
      </c>
      <c r="R101" s="40" t="e">
        <f>SUM(#REF!+#REF!+#REF!+#REF!+#REF!+#REF!+#REF!+#REF!+#REF!+#REF!+#REF!+#REF!)</f>
        <v>#REF!</v>
      </c>
      <c r="S101" s="40" t="e">
        <f>SUM(#REF!+#REF!+#REF!+#REF!+#REF!+#REF!+#REF!+#REF!+#REF!+#REF!+#REF!+#REF!)</f>
        <v>#REF!</v>
      </c>
      <c r="T101" s="40" t="e">
        <f>SUM(#REF!+#REF!+#REF!+#REF!+#REF!+#REF!+#REF!+#REF!+#REF!+#REF!+#REF!+#REF!)</f>
        <v>#REF!</v>
      </c>
      <c r="U101" s="31"/>
      <c r="V101" s="40" t="e">
        <f>SUM(#REF!+#REF!+#REF!+#REF!+#REF!+#REF!+#REF!+#REF!+#REF!+#REF!+#REF!+#REF!)</f>
        <v>#REF!</v>
      </c>
      <c r="W101" s="40" t="e">
        <f>SUM(#REF!+#REF!+#REF!+#REF!+#REF!+#REF!+#REF!+#REF!+#REF!+#REF!+#REF!+#REF!)</f>
        <v>#REF!</v>
      </c>
      <c r="X101" s="40" t="e">
        <f>SUM(#REF!+#REF!+#REF!+#REF!+#REF!+#REF!+#REF!+#REF!+#REF!+#REF!+#REF!+#REF!)</f>
        <v>#REF!</v>
      </c>
      <c r="Y101" s="40" t="e">
        <f>SUM(#REF!+#REF!+#REF!+#REF!+#REF!+#REF!+#REF!+#REF!+#REF!+#REF!+#REF!+#REF!)</f>
        <v>#REF!</v>
      </c>
      <c r="Z101" s="31"/>
      <c r="AA101" s="40" t="e">
        <f>SUM(#REF!+#REF!+#REF!+#REF!+#REF!+#REF!+#REF!+#REF!+#REF!+#REF!+#REF!+#REF!)</f>
        <v>#REF!</v>
      </c>
      <c r="AB101" s="40" t="e">
        <f>SUM(#REF!+#REF!+#REF!+#REF!+#REF!+#REF!+#REF!+#REF!+#REF!+#REF!+#REF!+#REF!)</f>
        <v>#REF!</v>
      </c>
      <c r="AC101" s="40" t="e">
        <f>SUM(#REF!+#REF!+#REF!+#REF!+#REF!+#REF!+#REF!+#REF!+#REF!+#REF!+#REF!+#REF!)</f>
        <v>#REF!</v>
      </c>
      <c r="AD101" s="63">
        <v>37988.53</v>
      </c>
      <c r="AE101" s="63">
        <f>117770.3-76.12</f>
        <v>117694.18000000001</v>
      </c>
      <c r="AF101" s="63">
        <v>113804.05</v>
      </c>
      <c r="AG101" s="63">
        <f t="shared" si="12"/>
        <v>41878.66000000002</v>
      </c>
      <c r="AH101" s="63">
        <f t="shared" si="13"/>
        <v>114516.43714000001</v>
      </c>
      <c r="AI101" s="63" t="e">
        <f>SUM(#REF!+#REF!+#REF!+#REF!+#REF!+#REF!+#REF!+#REF!+#REF!+#REF!+#REF!+#REF!)</f>
        <v>#REF!</v>
      </c>
    </row>
    <row r="102" spans="1:35" ht="12">
      <c r="A102" s="16">
        <v>85</v>
      </c>
      <c r="B102" s="16">
        <v>36</v>
      </c>
      <c r="C102" s="6" t="s">
        <v>105</v>
      </c>
      <c r="D102" s="9" t="s">
        <v>170</v>
      </c>
      <c r="E102" s="40" t="e">
        <f>SUM(#REF!+#REF!+#REF!+#REF!+#REF!+#REF!+#REF!+#REF!+#REF!+#REF!+#REF!+#REF!)</f>
        <v>#REF!</v>
      </c>
      <c r="F102" s="31"/>
      <c r="G102" s="40" t="e">
        <f>SUM(#REF!+#REF!+#REF!+#REF!+#REF!+#REF!+#REF!+#REF!+#REF!+#REF!+#REF!+#REF!)</f>
        <v>#REF!</v>
      </c>
      <c r="H102" s="40" t="e">
        <f>SUM(#REF!+#REF!+#REF!+#REF!+#REF!+#REF!+#REF!+#REF!+#REF!+#REF!+#REF!+#REF!)</f>
        <v>#REF!</v>
      </c>
      <c r="I102" s="40" t="e">
        <f>SUM(#REF!+#REF!+#REF!+#REF!+#REF!+#REF!+#REF!+#REF!+#REF!+#REF!+#REF!+#REF!)</f>
        <v>#REF!</v>
      </c>
      <c r="J102" s="40" t="e">
        <f>SUM(#REF!+#REF!+#REF!+#REF!+#REF!+#REF!+#REF!+#REF!+#REF!+#REF!+#REF!+#REF!)</f>
        <v>#REF!</v>
      </c>
      <c r="K102" s="31"/>
      <c r="L102" s="40" t="e">
        <f>SUM(#REF!+#REF!+#REF!+#REF!+#REF!+#REF!+#REF!+#REF!+#REF!+#REF!+#REF!+#REF!)</f>
        <v>#REF!</v>
      </c>
      <c r="M102" s="40" t="e">
        <f>SUM(#REF!+#REF!+#REF!+#REF!+#REF!+#REF!+#REF!+#REF!+#REF!+#REF!+#REF!+#REF!)</f>
        <v>#REF!</v>
      </c>
      <c r="N102" s="40" t="e">
        <f>SUM(#REF!+#REF!+#REF!+#REF!+#REF!+#REF!+#REF!+#REF!+#REF!+#REF!+#REF!+#REF!)</f>
        <v>#REF!</v>
      </c>
      <c r="O102" s="40" t="e">
        <f>SUM(#REF!+#REF!+#REF!+#REF!+#REF!+#REF!+#REF!+#REF!+#REF!+#REF!+#REF!+#REF!)</f>
        <v>#REF!</v>
      </c>
      <c r="P102" s="31"/>
      <c r="Q102" s="40" t="e">
        <f>SUM(#REF!+#REF!+#REF!+#REF!+#REF!+#REF!+#REF!+#REF!+#REF!+#REF!+#REF!+#REF!)</f>
        <v>#REF!</v>
      </c>
      <c r="R102" s="40" t="e">
        <f>SUM(#REF!+#REF!+#REF!+#REF!+#REF!+#REF!+#REF!+#REF!+#REF!+#REF!+#REF!+#REF!)</f>
        <v>#REF!</v>
      </c>
      <c r="S102" s="40" t="e">
        <f>SUM(#REF!+#REF!+#REF!+#REF!+#REF!+#REF!+#REF!+#REF!+#REF!+#REF!+#REF!+#REF!)</f>
        <v>#REF!</v>
      </c>
      <c r="T102" s="40" t="e">
        <f>SUM(#REF!+#REF!+#REF!+#REF!+#REF!+#REF!+#REF!+#REF!+#REF!+#REF!+#REF!+#REF!)</f>
        <v>#REF!</v>
      </c>
      <c r="U102" s="31"/>
      <c r="V102" s="40" t="e">
        <f>SUM(#REF!+#REF!+#REF!+#REF!+#REF!+#REF!+#REF!+#REF!+#REF!+#REF!+#REF!+#REF!)</f>
        <v>#REF!</v>
      </c>
      <c r="W102" s="40" t="e">
        <f>SUM(#REF!+#REF!+#REF!+#REF!+#REF!+#REF!+#REF!+#REF!+#REF!+#REF!+#REF!+#REF!)</f>
        <v>#REF!</v>
      </c>
      <c r="X102" s="40" t="e">
        <f>SUM(#REF!+#REF!+#REF!+#REF!+#REF!+#REF!+#REF!+#REF!+#REF!+#REF!+#REF!+#REF!)</f>
        <v>#REF!</v>
      </c>
      <c r="Y102" s="40" t="e">
        <f>SUM(#REF!+#REF!+#REF!+#REF!+#REF!+#REF!+#REF!+#REF!+#REF!+#REF!+#REF!+#REF!)</f>
        <v>#REF!</v>
      </c>
      <c r="Z102" s="31"/>
      <c r="AA102" s="40" t="e">
        <f>SUM(#REF!+#REF!+#REF!+#REF!+#REF!+#REF!+#REF!+#REF!+#REF!+#REF!+#REF!+#REF!)</f>
        <v>#REF!</v>
      </c>
      <c r="AB102" s="40" t="e">
        <f>SUM(#REF!+#REF!+#REF!+#REF!+#REF!+#REF!+#REF!+#REF!+#REF!+#REF!+#REF!+#REF!)</f>
        <v>#REF!</v>
      </c>
      <c r="AC102" s="40" t="e">
        <f>SUM(#REF!+#REF!+#REF!+#REF!+#REF!+#REF!+#REF!+#REF!+#REF!+#REF!+#REF!+#REF!)</f>
        <v>#REF!</v>
      </c>
      <c r="AD102" s="63">
        <v>38657.06</v>
      </c>
      <c r="AE102" s="63">
        <f>108273+194396.35</f>
        <v>302669.35</v>
      </c>
      <c r="AF102" s="63">
        <v>107467.37</v>
      </c>
      <c r="AG102" s="63">
        <f t="shared" si="12"/>
        <v>233859.03999999998</v>
      </c>
      <c r="AH102" s="63">
        <f t="shared" si="13"/>
        <v>294497.27755</v>
      </c>
      <c r="AI102" s="63" t="e">
        <f>SUM(#REF!+#REF!+#REF!+#REF!+#REF!+#REF!+#REF!+#REF!+#REF!+#REF!+#REF!+#REF!)</f>
        <v>#REF!</v>
      </c>
    </row>
    <row r="103" spans="1:35" ht="12">
      <c r="A103" s="16">
        <v>86</v>
      </c>
      <c r="B103" s="73">
        <v>25</v>
      </c>
      <c r="C103" s="85" t="s">
        <v>106</v>
      </c>
      <c r="D103" s="9" t="s">
        <v>171</v>
      </c>
      <c r="E103" s="71" t="e">
        <f>SUM(#REF!+#REF!+#REF!+#REF!+#REF!+#REF!+#REF!+#REF!+#REF!+#REF!+#REF!+#REF!)</f>
        <v>#REF!</v>
      </c>
      <c r="F103" s="94"/>
      <c r="G103" s="71" t="e">
        <f>SUM(#REF!+#REF!+#REF!+#REF!+#REF!+#REF!+#REF!+#REF!+#REF!+#REF!+#REF!+#REF!)</f>
        <v>#REF!</v>
      </c>
      <c r="H103" s="71" t="e">
        <f>SUM(#REF!+#REF!+#REF!+#REF!+#REF!+#REF!+#REF!+#REF!+#REF!+#REF!+#REF!+#REF!)</f>
        <v>#REF!</v>
      </c>
      <c r="I103" s="71" t="e">
        <f>SUM(#REF!+#REF!+#REF!+#REF!+#REF!+#REF!+#REF!+#REF!+#REF!+#REF!+#REF!+#REF!)</f>
        <v>#REF!</v>
      </c>
      <c r="J103" s="71" t="e">
        <f>SUM(#REF!+#REF!+#REF!+#REF!+#REF!+#REF!+#REF!+#REF!+#REF!+#REF!+#REF!+#REF!)</f>
        <v>#REF!</v>
      </c>
      <c r="K103" s="94"/>
      <c r="L103" s="71" t="e">
        <f>SUM(#REF!+#REF!+#REF!+#REF!+#REF!+#REF!+#REF!+#REF!+#REF!+#REF!+#REF!+#REF!)</f>
        <v>#REF!</v>
      </c>
      <c r="M103" s="71" t="e">
        <f>SUM(#REF!+#REF!+#REF!+#REF!+#REF!+#REF!+#REF!+#REF!+#REF!+#REF!+#REF!+#REF!)</f>
        <v>#REF!</v>
      </c>
      <c r="N103" s="71" t="e">
        <f>SUM(#REF!+#REF!+#REF!+#REF!+#REF!+#REF!+#REF!+#REF!+#REF!+#REF!+#REF!+#REF!)</f>
        <v>#REF!</v>
      </c>
      <c r="O103" s="71" t="e">
        <f>SUM(#REF!+#REF!+#REF!+#REF!+#REF!+#REF!+#REF!+#REF!+#REF!+#REF!+#REF!+#REF!)</f>
        <v>#REF!</v>
      </c>
      <c r="P103" s="94"/>
      <c r="Q103" s="71" t="e">
        <f>SUM(#REF!+#REF!+#REF!+#REF!+#REF!+#REF!+#REF!+#REF!+#REF!+#REF!+#REF!+#REF!)</f>
        <v>#REF!</v>
      </c>
      <c r="R103" s="71" t="e">
        <f>SUM(#REF!+#REF!+#REF!+#REF!+#REF!+#REF!+#REF!+#REF!+#REF!+#REF!+#REF!+#REF!)</f>
        <v>#REF!</v>
      </c>
      <c r="S103" s="71" t="e">
        <f>SUM(#REF!+#REF!+#REF!+#REF!+#REF!+#REF!+#REF!+#REF!+#REF!+#REF!+#REF!+#REF!)</f>
        <v>#REF!</v>
      </c>
      <c r="T103" s="71" t="e">
        <f>SUM(#REF!+#REF!+#REF!+#REF!+#REF!+#REF!+#REF!+#REF!+#REF!+#REF!+#REF!+#REF!)</f>
        <v>#REF!</v>
      </c>
      <c r="U103" s="94"/>
      <c r="V103" s="71" t="e">
        <f>SUM(#REF!+#REF!+#REF!+#REF!+#REF!+#REF!+#REF!+#REF!+#REF!+#REF!+#REF!+#REF!)</f>
        <v>#REF!</v>
      </c>
      <c r="W103" s="71" t="e">
        <f>SUM(#REF!+#REF!+#REF!+#REF!+#REF!+#REF!+#REF!+#REF!+#REF!+#REF!+#REF!+#REF!)</f>
        <v>#REF!</v>
      </c>
      <c r="X103" s="71" t="e">
        <f>SUM(#REF!+#REF!+#REF!+#REF!+#REF!+#REF!+#REF!+#REF!+#REF!+#REF!+#REF!+#REF!)</f>
        <v>#REF!</v>
      </c>
      <c r="Y103" s="71" t="e">
        <f>SUM(#REF!+#REF!+#REF!+#REF!+#REF!+#REF!+#REF!+#REF!+#REF!+#REF!+#REF!+#REF!)</f>
        <v>#REF!</v>
      </c>
      <c r="Z103" s="94"/>
      <c r="AA103" s="71" t="e">
        <f>SUM(#REF!+#REF!+#REF!+#REF!+#REF!+#REF!+#REF!+#REF!+#REF!+#REF!+#REF!+#REF!)</f>
        <v>#REF!</v>
      </c>
      <c r="AB103" s="71" t="e">
        <f>SUM(#REF!+#REF!+#REF!+#REF!+#REF!+#REF!+#REF!+#REF!+#REF!+#REF!+#REF!+#REF!)</f>
        <v>#REF!</v>
      </c>
      <c r="AC103" s="71" t="e">
        <f>SUM(#REF!+#REF!+#REF!+#REF!+#REF!+#REF!+#REF!+#REF!+#REF!+#REF!+#REF!+#REF!)</f>
        <v>#REF!</v>
      </c>
      <c r="AD103" s="69">
        <v>24768.16</v>
      </c>
      <c r="AE103" s="69">
        <f>73812.48-1794.48</f>
        <v>72018</v>
      </c>
      <c r="AF103" s="69">
        <v>72931.59</v>
      </c>
      <c r="AG103" s="69">
        <f t="shared" si="12"/>
        <v>23854.570000000007</v>
      </c>
      <c r="AH103" s="69">
        <f t="shared" si="13"/>
        <v>70073.514</v>
      </c>
      <c r="AI103" s="69" t="e">
        <f>SUM(#REF!+#REF!+#REF!+#REF!+#REF!+#REF!+#REF!+#REF!+#REF!+#REF!+#REF!+#REF!)</f>
        <v>#REF!</v>
      </c>
    </row>
    <row r="104" spans="1:35" ht="12">
      <c r="A104" s="16">
        <v>87</v>
      </c>
      <c r="B104" s="16">
        <v>26</v>
      </c>
      <c r="C104" s="6" t="s">
        <v>104</v>
      </c>
      <c r="D104" s="9" t="s">
        <v>172</v>
      </c>
      <c r="E104" s="40" t="e">
        <f>SUM(#REF!+#REF!+#REF!+#REF!+#REF!+#REF!+#REF!+#REF!+#REF!+#REF!+#REF!+#REF!)</f>
        <v>#REF!</v>
      </c>
      <c r="F104" s="31"/>
      <c r="G104" s="40" t="e">
        <f>SUM(#REF!+#REF!+#REF!+#REF!+#REF!+#REF!+#REF!+#REF!+#REF!+#REF!+#REF!+#REF!)</f>
        <v>#REF!</v>
      </c>
      <c r="H104" s="40" t="e">
        <f>SUM(#REF!+#REF!+#REF!+#REF!+#REF!+#REF!+#REF!+#REF!+#REF!+#REF!+#REF!+#REF!)</f>
        <v>#REF!</v>
      </c>
      <c r="I104" s="40" t="e">
        <f>SUM(#REF!+#REF!+#REF!+#REF!+#REF!+#REF!+#REF!+#REF!+#REF!+#REF!+#REF!+#REF!)</f>
        <v>#REF!</v>
      </c>
      <c r="J104" s="40" t="e">
        <f>SUM(#REF!+#REF!+#REF!+#REF!+#REF!+#REF!+#REF!+#REF!+#REF!+#REF!+#REF!+#REF!)</f>
        <v>#REF!</v>
      </c>
      <c r="K104" s="31"/>
      <c r="L104" s="40" t="e">
        <f>SUM(#REF!+#REF!+#REF!+#REF!+#REF!+#REF!+#REF!+#REF!+#REF!+#REF!+#REF!+#REF!)</f>
        <v>#REF!</v>
      </c>
      <c r="M104" s="40" t="e">
        <f>SUM(#REF!+#REF!+#REF!+#REF!+#REF!+#REF!+#REF!+#REF!+#REF!+#REF!+#REF!+#REF!)</f>
        <v>#REF!</v>
      </c>
      <c r="N104" s="40" t="e">
        <f>SUM(#REF!+#REF!+#REF!+#REF!+#REF!+#REF!+#REF!+#REF!+#REF!+#REF!+#REF!+#REF!)</f>
        <v>#REF!</v>
      </c>
      <c r="O104" s="40" t="e">
        <f>SUM(#REF!+#REF!+#REF!+#REF!+#REF!+#REF!+#REF!+#REF!+#REF!+#REF!+#REF!+#REF!)</f>
        <v>#REF!</v>
      </c>
      <c r="P104" s="31"/>
      <c r="Q104" s="40" t="e">
        <f>SUM(#REF!+#REF!+#REF!+#REF!+#REF!+#REF!+#REF!+#REF!+#REF!+#REF!+#REF!+#REF!)</f>
        <v>#REF!</v>
      </c>
      <c r="R104" s="40" t="e">
        <f>SUM(#REF!+#REF!+#REF!+#REF!+#REF!+#REF!+#REF!+#REF!+#REF!+#REF!+#REF!+#REF!)</f>
        <v>#REF!</v>
      </c>
      <c r="S104" s="40" t="e">
        <f>SUM(#REF!+#REF!+#REF!+#REF!+#REF!+#REF!+#REF!+#REF!+#REF!+#REF!+#REF!+#REF!)</f>
        <v>#REF!</v>
      </c>
      <c r="T104" s="40" t="e">
        <f>SUM(#REF!+#REF!+#REF!+#REF!+#REF!+#REF!+#REF!+#REF!+#REF!+#REF!+#REF!+#REF!)</f>
        <v>#REF!</v>
      </c>
      <c r="U104" s="31"/>
      <c r="V104" s="40" t="e">
        <f>SUM(#REF!+#REF!+#REF!+#REF!+#REF!+#REF!+#REF!+#REF!+#REF!+#REF!+#REF!+#REF!)</f>
        <v>#REF!</v>
      </c>
      <c r="W104" s="40" t="e">
        <f>SUM(#REF!+#REF!+#REF!+#REF!+#REF!+#REF!+#REF!+#REF!+#REF!+#REF!+#REF!+#REF!)</f>
        <v>#REF!</v>
      </c>
      <c r="X104" s="40" t="e">
        <f>SUM(#REF!+#REF!+#REF!+#REF!+#REF!+#REF!+#REF!+#REF!+#REF!+#REF!+#REF!+#REF!)</f>
        <v>#REF!</v>
      </c>
      <c r="Y104" s="40" t="e">
        <f>SUM(#REF!+#REF!+#REF!+#REF!+#REF!+#REF!+#REF!+#REF!+#REF!+#REF!+#REF!+#REF!)</f>
        <v>#REF!</v>
      </c>
      <c r="Z104" s="31"/>
      <c r="AA104" s="40" t="e">
        <f>SUM(#REF!+#REF!+#REF!+#REF!+#REF!+#REF!+#REF!+#REF!+#REF!+#REF!+#REF!+#REF!)</f>
        <v>#REF!</v>
      </c>
      <c r="AB104" s="40" t="e">
        <f>SUM(#REF!+#REF!+#REF!+#REF!+#REF!+#REF!+#REF!+#REF!+#REF!+#REF!+#REF!+#REF!)</f>
        <v>#REF!</v>
      </c>
      <c r="AC104" s="40" t="e">
        <f>SUM(#REF!+#REF!+#REF!+#REF!+#REF!+#REF!+#REF!+#REF!+#REF!+#REF!+#REF!+#REF!)</f>
        <v>#REF!</v>
      </c>
      <c r="AD104" s="63">
        <v>89083.83</v>
      </c>
      <c r="AE104" s="63">
        <v>292644.6</v>
      </c>
      <c r="AF104" s="63">
        <v>278822.48</v>
      </c>
      <c r="AG104" s="63">
        <f t="shared" si="12"/>
        <v>102905.95000000001</v>
      </c>
      <c r="AH104" s="63">
        <f t="shared" si="13"/>
        <v>284743.1958</v>
      </c>
      <c r="AI104" s="63" t="e">
        <f>SUM(#REF!+#REF!+#REF!+#REF!+#REF!+#REF!+#REF!+#REF!+#REF!+#REF!+#REF!+#REF!)</f>
        <v>#REF!</v>
      </c>
    </row>
    <row r="105" spans="1:35" ht="12">
      <c r="A105" s="16">
        <v>88</v>
      </c>
      <c r="B105" s="16">
        <v>36</v>
      </c>
      <c r="C105" s="6" t="s">
        <v>107</v>
      </c>
      <c r="D105" s="9" t="s">
        <v>173</v>
      </c>
      <c r="E105" s="40" t="e">
        <f>SUM(#REF!+#REF!+#REF!+#REF!+#REF!+#REF!+#REF!+#REF!+#REF!+#REF!+#REF!+#REF!)</f>
        <v>#REF!</v>
      </c>
      <c r="F105" s="31"/>
      <c r="G105" s="40" t="e">
        <f>SUM(#REF!+#REF!+#REF!+#REF!+#REF!+#REF!+#REF!+#REF!+#REF!+#REF!+#REF!+#REF!)</f>
        <v>#REF!</v>
      </c>
      <c r="H105" s="40" t="e">
        <f>SUM(#REF!+#REF!+#REF!+#REF!+#REF!+#REF!+#REF!+#REF!+#REF!+#REF!+#REF!+#REF!)</f>
        <v>#REF!</v>
      </c>
      <c r="I105" s="40" t="e">
        <f>SUM(#REF!+#REF!+#REF!+#REF!+#REF!+#REF!+#REF!+#REF!+#REF!+#REF!+#REF!+#REF!)</f>
        <v>#REF!</v>
      </c>
      <c r="J105" s="40" t="e">
        <f>SUM(#REF!+#REF!+#REF!+#REF!+#REF!+#REF!+#REF!+#REF!+#REF!+#REF!+#REF!+#REF!)</f>
        <v>#REF!</v>
      </c>
      <c r="K105" s="31"/>
      <c r="L105" s="40" t="e">
        <f>SUM(#REF!+#REF!+#REF!+#REF!+#REF!+#REF!+#REF!+#REF!+#REF!+#REF!+#REF!+#REF!)</f>
        <v>#REF!</v>
      </c>
      <c r="M105" s="40" t="e">
        <f>SUM(#REF!+#REF!+#REF!+#REF!+#REF!+#REF!+#REF!+#REF!+#REF!+#REF!+#REF!+#REF!)</f>
        <v>#REF!</v>
      </c>
      <c r="N105" s="40" t="e">
        <f>SUM(#REF!+#REF!+#REF!+#REF!+#REF!+#REF!+#REF!+#REF!+#REF!+#REF!+#REF!+#REF!)</f>
        <v>#REF!</v>
      </c>
      <c r="O105" s="40" t="e">
        <f>SUM(#REF!+#REF!+#REF!+#REF!+#REF!+#REF!+#REF!+#REF!+#REF!+#REF!+#REF!+#REF!)</f>
        <v>#REF!</v>
      </c>
      <c r="P105" s="31"/>
      <c r="Q105" s="40" t="e">
        <f>SUM(#REF!+#REF!+#REF!+#REF!+#REF!+#REF!+#REF!+#REF!+#REF!+#REF!+#REF!+#REF!)</f>
        <v>#REF!</v>
      </c>
      <c r="R105" s="40" t="e">
        <f>SUM(#REF!+#REF!+#REF!+#REF!+#REF!+#REF!+#REF!+#REF!+#REF!+#REF!+#REF!+#REF!)</f>
        <v>#REF!</v>
      </c>
      <c r="S105" s="40" t="e">
        <f>SUM(#REF!+#REF!+#REF!+#REF!+#REF!+#REF!+#REF!+#REF!+#REF!+#REF!+#REF!+#REF!)</f>
        <v>#REF!</v>
      </c>
      <c r="T105" s="40" t="e">
        <f>SUM(#REF!+#REF!+#REF!+#REF!+#REF!+#REF!+#REF!+#REF!+#REF!+#REF!+#REF!+#REF!)</f>
        <v>#REF!</v>
      </c>
      <c r="U105" s="31"/>
      <c r="V105" s="40" t="e">
        <f>SUM(#REF!+#REF!+#REF!+#REF!+#REF!+#REF!+#REF!+#REF!+#REF!+#REF!+#REF!+#REF!)</f>
        <v>#REF!</v>
      </c>
      <c r="W105" s="40" t="e">
        <f>SUM(#REF!+#REF!+#REF!+#REF!+#REF!+#REF!+#REF!+#REF!+#REF!+#REF!+#REF!+#REF!)</f>
        <v>#REF!</v>
      </c>
      <c r="X105" s="40" t="e">
        <f>SUM(#REF!+#REF!+#REF!+#REF!+#REF!+#REF!+#REF!+#REF!+#REF!+#REF!+#REF!+#REF!)</f>
        <v>#REF!</v>
      </c>
      <c r="Y105" s="40" t="e">
        <f>SUM(#REF!+#REF!+#REF!+#REF!+#REF!+#REF!+#REF!+#REF!+#REF!+#REF!+#REF!+#REF!)</f>
        <v>#REF!</v>
      </c>
      <c r="Z105" s="31"/>
      <c r="AA105" s="40" t="e">
        <f>SUM(#REF!+#REF!+#REF!+#REF!+#REF!+#REF!+#REF!+#REF!+#REF!+#REF!+#REF!+#REF!)</f>
        <v>#REF!</v>
      </c>
      <c r="AB105" s="40" t="e">
        <f>SUM(#REF!+#REF!+#REF!+#REF!+#REF!+#REF!+#REF!+#REF!+#REF!+#REF!+#REF!+#REF!)</f>
        <v>#REF!</v>
      </c>
      <c r="AC105" s="40" t="e">
        <f>SUM(#REF!+#REF!+#REF!+#REF!+#REF!+#REF!+#REF!+#REF!+#REF!+#REF!+#REF!+#REF!)</f>
        <v>#REF!</v>
      </c>
      <c r="AD105" s="63">
        <v>84976.2</v>
      </c>
      <c r="AE105" s="63">
        <f>219709.65-62.78</f>
        <v>219646.87</v>
      </c>
      <c r="AF105" s="63">
        <v>208674.59</v>
      </c>
      <c r="AG105" s="63">
        <f t="shared" si="12"/>
        <v>95948.48000000001</v>
      </c>
      <c r="AH105" s="63">
        <f t="shared" si="13"/>
        <v>213716.40451</v>
      </c>
      <c r="AI105" s="63" t="e">
        <f>SUM(#REF!+#REF!+#REF!+#REF!+#REF!+#REF!+#REF!+#REF!+#REF!+#REF!+#REF!+#REF!)</f>
        <v>#REF!</v>
      </c>
    </row>
    <row r="106" spans="1:35" ht="12">
      <c r="A106" s="16">
        <v>89</v>
      </c>
      <c r="B106" s="16">
        <v>36</v>
      </c>
      <c r="C106" s="6" t="s">
        <v>108</v>
      </c>
      <c r="D106" s="9" t="s">
        <v>109</v>
      </c>
      <c r="E106" s="40" t="e">
        <f>SUM(#REF!+#REF!+#REF!+#REF!+#REF!+#REF!+#REF!+#REF!+#REF!+#REF!+#REF!+#REF!)</f>
        <v>#REF!</v>
      </c>
      <c r="F106" s="31"/>
      <c r="G106" s="40" t="e">
        <f>SUM(#REF!+#REF!+#REF!+#REF!+#REF!+#REF!+#REF!+#REF!+#REF!+#REF!+#REF!+#REF!)</f>
        <v>#REF!</v>
      </c>
      <c r="H106" s="40" t="e">
        <f>SUM(#REF!+#REF!+#REF!+#REF!+#REF!+#REF!+#REF!+#REF!+#REF!+#REF!+#REF!+#REF!)</f>
        <v>#REF!</v>
      </c>
      <c r="I106" s="40" t="e">
        <f>SUM(#REF!+#REF!+#REF!+#REF!+#REF!+#REF!+#REF!+#REF!+#REF!+#REF!+#REF!+#REF!)</f>
        <v>#REF!</v>
      </c>
      <c r="J106" s="40" t="e">
        <f>SUM(#REF!+#REF!+#REF!+#REF!+#REF!+#REF!+#REF!+#REF!+#REF!+#REF!+#REF!+#REF!)</f>
        <v>#REF!</v>
      </c>
      <c r="K106" s="31"/>
      <c r="L106" s="40" t="e">
        <f>SUM(#REF!+#REF!+#REF!+#REF!+#REF!+#REF!+#REF!+#REF!+#REF!+#REF!+#REF!+#REF!)</f>
        <v>#REF!</v>
      </c>
      <c r="M106" s="40" t="e">
        <f>SUM(#REF!+#REF!+#REF!+#REF!+#REF!+#REF!+#REF!+#REF!+#REF!+#REF!+#REF!+#REF!)</f>
        <v>#REF!</v>
      </c>
      <c r="N106" s="40" t="e">
        <f>SUM(#REF!+#REF!+#REF!+#REF!+#REF!+#REF!+#REF!+#REF!+#REF!+#REF!+#REF!+#REF!)</f>
        <v>#REF!</v>
      </c>
      <c r="O106" s="40" t="e">
        <f>SUM(#REF!+#REF!+#REF!+#REF!+#REF!+#REF!+#REF!+#REF!+#REF!+#REF!+#REF!+#REF!)</f>
        <v>#REF!</v>
      </c>
      <c r="P106" s="31"/>
      <c r="Q106" s="40" t="e">
        <f>SUM(#REF!+#REF!+#REF!+#REF!+#REF!+#REF!+#REF!+#REF!+#REF!+#REF!+#REF!+#REF!)</f>
        <v>#REF!</v>
      </c>
      <c r="R106" s="40" t="e">
        <f>SUM(#REF!+#REF!+#REF!+#REF!+#REF!+#REF!+#REF!+#REF!+#REF!+#REF!+#REF!+#REF!)</f>
        <v>#REF!</v>
      </c>
      <c r="S106" s="40" t="e">
        <f>SUM(#REF!+#REF!+#REF!+#REF!+#REF!+#REF!+#REF!+#REF!+#REF!+#REF!+#REF!+#REF!)</f>
        <v>#REF!</v>
      </c>
      <c r="T106" s="40" t="e">
        <f>SUM(#REF!+#REF!+#REF!+#REF!+#REF!+#REF!+#REF!+#REF!+#REF!+#REF!+#REF!+#REF!)</f>
        <v>#REF!</v>
      </c>
      <c r="U106" s="31"/>
      <c r="V106" s="40" t="e">
        <f>SUM(#REF!+#REF!+#REF!+#REF!+#REF!+#REF!+#REF!+#REF!+#REF!+#REF!+#REF!+#REF!)</f>
        <v>#REF!</v>
      </c>
      <c r="W106" s="40" t="e">
        <f>SUM(#REF!+#REF!+#REF!+#REF!+#REF!+#REF!+#REF!+#REF!+#REF!+#REF!+#REF!+#REF!)</f>
        <v>#REF!</v>
      </c>
      <c r="X106" s="40" t="e">
        <f>SUM(#REF!+#REF!+#REF!+#REF!+#REF!+#REF!+#REF!+#REF!+#REF!+#REF!+#REF!+#REF!)</f>
        <v>#REF!</v>
      </c>
      <c r="Y106" s="40" t="e">
        <f>SUM(#REF!+#REF!+#REF!+#REF!+#REF!+#REF!+#REF!+#REF!+#REF!+#REF!+#REF!+#REF!)</f>
        <v>#REF!</v>
      </c>
      <c r="Z106" s="31"/>
      <c r="AA106" s="40" t="e">
        <f>SUM(#REF!+#REF!+#REF!+#REF!+#REF!+#REF!+#REF!+#REF!+#REF!+#REF!+#REF!+#REF!)</f>
        <v>#REF!</v>
      </c>
      <c r="AB106" s="40" t="e">
        <f>SUM(#REF!+#REF!+#REF!+#REF!+#REF!+#REF!+#REF!+#REF!+#REF!+#REF!+#REF!+#REF!)</f>
        <v>#REF!</v>
      </c>
      <c r="AC106" s="40" t="e">
        <f>SUM(#REF!+#REF!+#REF!+#REF!+#REF!+#REF!+#REF!+#REF!+#REF!+#REF!+#REF!+#REF!)</f>
        <v>#REF!</v>
      </c>
      <c r="AD106" s="63">
        <v>80628.52</v>
      </c>
      <c r="AE106" s="63">
        <v>280409.2</v>
      </c>
      <c r="AF106" s="63">
        <v>270797.7</v>
      </c>
      <c r="AG106" s="63">
        <f t="shared" si="12"/>
        <v>90240.02000000002</v>
      </c>
      <c r="AH106" s="63">
        <f t="shared" si="13"/>
        <v>272838.1516</v>
      </c>
      <c r="AI106" s="63" t="e">
        <f>SUM(#REF!+#REF!+#REF!+#REF!+#REF!+#REF!+#REF!+#REF!+#REF!+#REF!+#REF!+#REF!)</f>
        <v>#REF!</v>
      </c>
    </row>
    <row r="107" spans="1:35" s="5" customFormat="1" ht="12">
      <c r="A107" s="111" t="s">
        <v>183</v>
      </c>
      <c r="B107" s="111"/>
      <c r="C107" s="111"/>
      <c r="D107" s="111"/>
      <c r="E107" s="50" t="e">
        <f>SUM(E84:E106)</f>
        <v>#REF!</v>
      </c>
      <c r="F107" s="50">
        <f>SUM(F84:F106)</f>
        <v>0</v>
      </c>
      <c r="G107" s="50" t="e">
        <f>SUM(G84:G106)</f>
        <v>#REF!</v>
      </c>
      <c r="H107" s="50" t="e">
        <f>SUM(H84:H106)</f>
        <v>#REF!</v>
      </c>
      <c r="I107" s="50" t="e">
        <f>SUM(I84:I106)</f>
        <v>#REF!</v>
      </c>
      <c r="J107" s="50" t="e">
        <f aca="true" t="shared" si="14" ref="J107:AC107">SUM(J84:J106)</f>
        <v>#REF!</v>
      </c>
      <c r="K107" s="50">
        <f>SUM(K84:K106)</f>
        <v>0</v>
      </c>
      <c r="L107" s="50" t="e">
        <f t="shared" si="14"/>
        <v>#REF!</v>
      </c>
      <c r="M107" s="50" t="e">
        <f t="shared" si="14"/>
        <v>#REF!</v>
      </c>
      <c r="N107" s="50" t="e">
        <f t="shared" si="14"/>
        <v>#REF!</v>
      </c>
      <c r="O107" s="50" t="e">
        <f t="shared" si="14"/>
        <v>#REF!</v>
      </c>
      <c r="P107" s="50">
        <f>SUM(P84:P106)</f>
        <v>0</v>
      </c>
      <c r="Q107" s="50" t="e">
        <f t="shared" si="14"/>
        <v>#REF!</v>
      </c>
      <c r="R107" s="50" t="e">
        <f t="shared" si="14"/>
        <v>#REF!</v>
      </c>
      <c r="S107" s="50" t="e">
        <f t="shared" si="14"/>
        <v>#REF!</v>
      </c>
      <c r="T107" s="50" t="e">
        <f t="shared" si="14"/>
        <v>#REF!</v>
      </c>
      <c r="U107" s="50">
        <f>SUM(U84:U106)</f>
        <v>0</v>
      </c>
      <c r="V107" s="50" t="e">
        <f t="shared" si="14"/>
        <v>#REF!</v>
      </c>
      <c r="W107" s="50" t="e">
        <f t="shared" si="14"/>
        <v>#REF!</v>
      </c>
      <c r="X107" s="50" t="e">
        <f t="shared" si="14"/>
        <v>#REF!</v>
      </c>
      <c r="Y107" s="50" t="e">
        <f t="shared" si="14"/>
        <v>#REF!</v>
      </c>
      <c r="Z107" s="50">
        <f>SUM(Z84:Z106)</f>
        <v>0</v>
      </c>
      <c r="AA107" s="50" t="e">
        <f t="shared" si="14"/>
        <v>#REF!</v>
      </c>
      <c r="AB107" s="50" t="e">
        <f t="shared" si="14"/>
        <v>#REF!</v>
      </c>
      <c r="AC107" s="50" t="e">
        <f t="shared" si="14"/>
        <v>#REF!</v>
      </c>
      <c r="AD107" s="67">
        <v>1165691.5410000002</v>
      </c>
      <c r="AE107" s="67">
        <f>SUM(AE84:AE106)</f>
        <v>3547944.0600000005</v>
      </c>
      <c r="AF107" s="67">
        <f>SUM(AF84:AF106)</f>
        <v>3230757.0599999996</v>
      </c>
      <c r="AG107" s="67">
        <f>SUM(AG84:AG106)</f>
        <v>1482878.541</v>
      </c>
      <c r="AH107" s="67">
        <f>SUM(AH84:AH106)</f>
        <v>3452149.5703799995</v>
      </c>
      <c r="AI107" s="67" t="e">
        <f>SUM(AI84:AI106)</f>
        <v>#REF!</v>
      </c>
    </row>
    <row r="108" spans="1:35" s="5" customFormat="1" ht="16.5" customHeight="1">
      <c r="A108" s="112"/>
      <c r="B108" s="113"/>
      <c r="C108" s="113"/>
      <c r="D108" s="114"/>
      <c r="E108" s="51"/>
      <c r="F108" s="52"/>
      <c r="G108" s="52"/>
      <c r="H108" s="53"/>
      <c r="I108" s="52"/>
      <c r="J108" s="51"/>
      <c r="K108" s="52"/>
      <c r="L108" s="52"/>
      <c r="M108" s="53"/>
      <c r="N108" s="52"/>
      <c r="O108" s="51"/>
      <c r="P108" s="52"/>
      <c r="Q108" s="52"/>
      <c r="R108" s="53"/>
      <c r="S108" s="52"/>
      <c r="T108" s="51"/>
      <c r="U108" s="52"/>
      <c r="V108" s="52"/>
      <c r="W108" s="53"/>
      <c r="X108" s="52"/>
      <c r="Y108" s="51"/>
      <c r="Z108" s="52"/>
      <c r="AA108" s="52"/>
      <c r="AB108" s="53"/>
      <c r="AC108" s="52"/>
      <c r="AD108" s="51"/>
      <c r="AE108" s="51"/>
      <c r="AF108" s="51"/>
      <c r="AG108" s="51"/>
      <c r="AH108" s="51"/>
      <c r="AI108" s="51"/>
    </row>
    <row r="109" spans="1:35" s="25" customFormat="1" ht="25.5" customHeight="1">
      <c r="A109" s="102" t="s">
        <v>184</v>
      </c>
      <c r="B109" s="102"/>
      <c r="C109" s="102"/>
      <c r="D109" s="103"/>
      <c r="E109" s="54" t="e">
        <f aca="true" t="shared" si="15" ref="E109:AI109">E31+E63+E81+E107</f>
        <v>#REF!</v>
      </c>
      <c r="F109" s="54">
        <f>F31+F63+F81+F107</f>
        <v>0</v>
      </c>
      <c r="G109" s="54" t="e">
        <f t="shared" si="15"/>
        <v>#REF!</v>
      </c>
      <c r="H109" s="54" t="e">
        <f t="shared" si="15"/>
        <v>#REF!</v>
      </c>
      <c r="I109" s="54" t="e">
        <f t="shared" si="15"/>
        <v>#REF!</v>
      </c>
      <c r="J109" s="54" t="e">
        <f t="shared" si="15"/>
        <v>#REF!</v>
      </c>
      <c r="K109" s="54">
        <f t="shared" si="15"/>
        <v>0</v>
      </c>
      <c r="L109" s="51" t="e">
        <f t="shared" si="15"/>
        <v>#REF!</v>
      </c>
      <c r="M109" s="54" t="e">
        <f t="shared" si="15"/>
        <v>#REF!</v>
      </c>
      <c r="N109" s="54" t="e">
        <f t="shared" si="15"/>
        <v>#REF!</v>
      </c>
      <c r="O109" s="54" t="e">
        <f t="shared" si="15"/>
        <v>#REF!</v>
      </c>
      <c r="P109" s="54">
        <f>P31+P63+P81+P107</f>
        <v>0</v>
      </c>
      <c r="Q109" s="54" t="e">
        <f t="shared" si="15"/>
        <v>#REF!</v>
      </c>
      <c r="R109" s="54" t="e">
        <f t="shared" si="15"/>
        <v>#REF!</v>
      </c>
      <c r="S109" s="54" t="e">
        <f t="shared" si="15"/>
        <v>#REF!</v>
      </c>
      <c r="T109" s="54" t="e">
        <f t="shared" si="15"/>
        <v>#REF!</v>
      </c>
      <c r="U109" s="54">
        <f t="shared" si="15"/>
        <v>0</v>
      </c>
      <c r="V109" s="54" t="e">
        <f t="shared" si="15"/>
        <v>#REF!</v>
      </c>
      <c r="W109" s="54" t="e">
        <f t="shared" si="15"/>
        <v>#REF!</v>
      </c>
      <c r="X109" s="54" t="e">
        <f t="shared" si="15"/>
        <v>#REF!</v>
      </c>
      <c r="Y109" s="54" t="e">
        <f t="shared" si="15"/>
        <v>#REF!</v>
      </c>
      <c r="Z109" s="54">
        <f>Z31+Z63+Z81+Z107</f>
        <v>0</v>
      </c>
      <c r="AA109" s="54" t="e">
        <f t="shared" si="15"/>
        <v>#REF!</v>
      </c>
      <c r="AB109" s="54" t="e">
        <f t="shared" si="15"/>
        <v>#REF!</v>
      </c>
      <c r="AC109" s="54" t="e">
        <f t="shared" si="15"/>
        <v>#REF!</v>
      </c>
      <c r="AD109" s="51">
        <v>4642387.761</v>
      </c>
      <c r="AE109" s="51">
        <f t="shared" si="15"/>
        <v>13315890.920000002</v>
      </c>
      <c r="AF109" s="51">
        <f t="shared" si="15"/>
        <v>12616865.07</v>
      </c>
      <c r="AG109" s="51">
        <f t="shared" si="15"/>
        <v>5341413.6110000005</v>
      </c>
      <c r="AH109" s="51">
        <f t="shared" si="15"/>
        <v>12956361.86516</v>
      </c>
      <c r="AI109" s="51" t="e">
        <f t="shared" si="15"/>
        <v>#REF!</v>
      </c>
    </row>
    <row r="110" spans="3:35" s="23" customFormat="1" ht="12">
      <c r="C110" s="24"/>
      <c r="E110" s="60" t="e">
        <f>SUM(#REF!+#REF!+#REF!+#REF!+#REF!+#REF!+#REF!+#REF!+#REF!+#REF!+#REF!+#REF!)</f>
        <v>#REF!</v>
      </c>
      <c r="F110" s="60"/>
      <c r="G110" s="60" t="e">
        <f>SUM(#REF!+#REF!+#REF!+#REF!+#REF!+#REF!+#REF!+#REF!+#REF!+#REF!+#REF!+#REF!)</f>
        <v>#REF!</v>
      </c>
      <c r="H110" s="60" t="e">
        <f>SUM(#REF!+#REF!+#REF!+#REF!+#REF!+#REF!+#REF!+#REF!+#REF!+#REF!+#REF!+#REF!)</f>
        <v>#REF!</v>
      </c>
      <c r="I110" s="60" t="e">
        <f>SUM(#REF!+#REF!+#REF!+#REF!+#REF!+#REF!+#REF!+#REF!+#REF!+#REF!+#REF!+#REF!)</f>
        <v>#REF!</v>
      </c>
      <c r="J110" s="60" t="e">
        <f>SUM(#REF!+#REF!+#REF!+#REF!+#REF!+#REF!+#REF!+#REF!+#REF!+#REF!+#REF!+#REF!)</f>
        <v>#REF!</v>
      </c>
      <c r="K110" s="60"/>
      <c r="L110" s="60" t="e">
        <f>SUM(#REF!+#REF!+#REF!+#REF!+#REF!+#REF!+#REF!+#REF!+#REF!+#REF!+#REF!+#REF!)</f>
        <v>#REF!</v>
      </c>
      <c r="M110" s="60" t="e">
        <f>SUM(#REF!+#REF!+#REF!+#REF!+#REF!+#REF!+#REF!+#REF!+#REF!+#REF!+#REF!+#REF!)</f>
        <v>#REF!</v>
      </c>
      <c r="N110" s="60" t="e">
        <f>SUM(#REF!+#REF!+#REF!+#REF!+#REF!+#REF!+#REF!+#REF!+#REF!+#REF!+#REF!+#REF!)</f>
        <v>#REF!</v>
      </c>
      <c r="O110" s="60" t="e">
        <f>SUM(#REF!+#REF!+#REF!+#REF!+#REF!+#REF!+#REF!+#REF!+#REF!+#REF!+#REF!+#REF!)</f>
        <v>#REF!</v>
      </c>
      <c r="P110" s="60"/>
      <c r="Q110" s="60" t="e">
        <f>SUM(#REF!+#REF!+#REF!+#REF!+#REF!+#REF!+#REF!+#REF!+#REF!+#REF!+#REF!+#REF!)</f>
        <v>#REF!</v>
      </c>
      <c r="R110" s="60" t="e">
        <f>SUM(#REF!+#REF!+#REF!+#REF!+#REF!+#REF!+#REF!+#REF!+#REF!+#REF!+#REF!+#REF!)</f>
        <v>#REF!</v>
      </c>
      <c r="S110" s="60" t="e">
        <f>SUM(#REF!+#REF!+#REF!+#REF!+#REF!+#REF!+#REF!+#REF!+#REF!+#REF!+#REF!+#REF!)</f>
        <v>#REF!</v>
      </c>
      <c r="T110" s="60" t="e">
        <f>SUM(#REF!+#REF!+#REF!+#REF!+#REF!+#REF!+#REF!+#REF!+#REF!+#REF!+#REF!+#REF!)</f>
        <v>#REF!</v>
      </c>
      <c r="U110" s="60"/>
      <c r="V110" s="60" t="e">
        <f>SUM(#REF!+#REF!+#REF!+#REF!+#REF!+#REF!+#REF!+#REF!+#REF!+#REF!+#REF!+#REF!)</f>
        <v>#REF!</v>
      </c>
      <c r="W110" s="60" t="e">
        <f>SUM(#REF!+#REF!+#REF!+#REF!+#REF!+#REF!+#REF!+#REF!+#REF!+#REF!+#REF!+#REF!)</f>
        <v>#REF!</v>
      </c>
      <c r="X110" s="60" t="e">
        <f>SUM(#REF!+#REF!+#REF!+#REF!+#REF!+#REF!+#REF!+#REF!+#REF!+#REF!+#REF!+#REF!)</f>
        <v>#REF!</v>
      </c>
      <c r="Y110" s="60" t="e">
        <f>SUM(#REF!+#REF!+#REF!+#REF!+#REF!+#REF!+#REF!+#REF!+#REF!+#REF!+#REF!+#REF!)</f>
        <v>#REF!</v>
      </c>
      <c r="Z110" s="60"/>
      <c r="AA110" s="60" t="e">
        <f>SUM(#REF!+#REF!+#REF!+#REF!+#REF!+#REF!+#REF!+#REF!+#REF!+#REF!+#REF!+#REF!)</f>
        <v>#REF!</v>
      </c>
      <c r="AB110" s="60" t="e">
        <f>SUM(#REF!+#REF!+#REF!+#REF!+#REF!+#REF!+#REF!+#REF!+#REF!+#REF!+#REF!+#REF!)</f>
        <v>#REF!</v>
      </c>
      <c r="AC110" s="60" t="e">
        <f>SUM(#REF!+#REF!+#REF!+#REF!+#REF!+#REF!+#REF!+#REF!+#REF!+#REF!+#REF!+#REF!)</f>
        <v>#REF!</v>
      </c>
      <c r="AD110" s="60" t="s">
        <v>228</v>
      </c>
      <c r="AE110" s="68"/>
      <c r="AF110" s="68"/>
      <c r="AG110" s="68" t="s">
        <v>228</v>
      </c>
      <c r="AH110" s="68"/>
      <c r="AI110" s="68" t="e">
        <f>SUM(#REF!+#REF!+#REF!+#REF!+#REF!+#REF!+#REF!+#REF!+#REF!+#REF!+#REF!+#REF!)</f>
        <v>#REF!</v>
      </c>
    </row>
    <row r="111" spans="3:35" s="26" customFormat="1" ht="12" customHeight="1" hidden="1">
      <c r="C111" s="27"/>
      <c r="D111" s="26" t="s">
        <v>229</v>
      </c>
      <c r="E111" s="55">
        <v>6702205.14</v>
      </c>
      <c r="F111" s="55"/>
      <c r="G111" s="55">
        <f>-668879.29-3471.93</f>
        <v>-672351.2200000001</v>
      </c>
      <c r="H111" s="55"/>
      <c r="I111" s="55">
        <f>6332133.86+24757.03+479009.4-36581.92</f>
        <v>6799318.370000001</v>
      </c>
      <c r="J111" s="55">
        <v>6702205.14</v>
      </c>
      <c r="K111" s="55"/>
      <c r="L111" s="55">
        <f>-668879.29-3471.93</f>
        <v>-672351.2200000001</v>
      </c>
      <c r="M111" s="55"/>
      <c r="N111" s="55">
        <f>6332133.86+24757.03+479009.4-36581.92</f>
        <v>6799318.370000001</v>
      </c>
      <c r="O111" s="55">
        <v>6702205.14</v>
      </c>
      <c r="P111" s="55"/>
      <c r="Q111" s="55">
        <f>-668879.29-3471.93</f>
        <v>-672351.2200000001</v>
      </c>
      <c r="R111" s="55"/>
      <c r="S111" s="55">
        <f>6332133.86+24757.03+479009.4-36581.92</f>
        <v>6799318.370000001</v>
      </c>
      <c r="T111" s="55">
        <v>6702205.14</v>
      </c>
      <c r="U111" s="55"/>
      <c r="V111" s="55">
        <f>-668879.29-3471.93</f>
        <v>-672351.2200000001</v>
      </c>
      <c r="W111" s="55"/>
      <c r="X111" s="55">
        <f>6332133.86+24757.03+479009.4-36581.92</f>
        <v>6799318.370000001</v>
      </c>
      <c r="Y111" s="55">
        <v>6702205.14</v>
      </c>
      <c r="Z111" s="55"/>
      <c r="AA111" s="55">
        <f>-668879.29-3471.93</f>
        <v>-672351.2200000001</v>
      </c>
      <c r="AB111" s="55"/>
      <c r="AC111" s="55">
        <f>6332133.86+24757.03+479009.4-36581.92</f>
        <v>6799318.370000001</v>
      </c>
      <c r="AD111" s="55">
        <v>4642387.761</v>
      </c>
      <c r="AE111" s="55">
        <v>668987549.5</v>
      </c>
      <c r="AF111" s="55">
        <v>650919773.26</v>
      </c>
      <c r="AG111" s="55">
        <v>151460289.96</v>
      </c>
      <c r="AH111" s="55">
        <v>650924885.6635001</v>
      </c>
      <c r="AI111" s="55">
        <v>0</v>
      </c>
    </row>
    <row r="112" spans="3:35" s="26" customFormat="1" ht="12" customHeight="1">
      <c r="C112" s="27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</row>
    <row r="113" spans="3:35" s="26" customFormat="1" ht="12" customHeight="1">
      <c r="C113" s="27"/>
      <c r="E113" s="57" t="e">
        <f>E111-E109</f>
        <v>#REF!</v>
      </c>
      <c r="F113" s="57"/>
      <c r="G113" s="57" t="e">
        <f>G111-G109</f>
        <v>#REF!</v>
      </c>
      <c r="H113" s="57"/>
      <c r="I113" s="57" t="e">
        <f>I111-I109</f>
        <v>#REF!</v>
      </c>
      <c r="J113" s="57" t="e">
        <f>J111-J109</f>
        <v>#REF!</v>
      </c>
      <c r="K113" s="57"/>
      <c r="L113" s="57" t="e">
        <f>L111-L109</f>
        <v>#REF!</v>
      </c>
      <c r="M113" s="57"/>
      <c r="N113" s="57" t="e">
        <f>N111-N109</f>
        <v>#REF!</v>
      </c>
      <c r="O113" s="57" t="e">
        <f>O111-O109</f>
        <v>#REF!</v>
      </c>
      <c r="P113" s="57"/>
      <c r="Q113" s="57" t="e">
        <f>Q111-Q109</f>
        <v>#REF!</v>
      </c>
      <c r="R113" s="57"/>
      <c r="S113" s="57" t="e">
        <f>S111-S109</f>
        <v>#REF!</v>
      </c>
      <c r="T113" s="57" t="e">
        <f>T111-T109</f>
        <v>#REF!</v>
      </c>
      <c r="U113" s="57"/>
      <c r="V113" s="57" t="e">
        <f>V111-V109</f>
        <v>#REF!</v>
      </c>
      <c r="W113" s="57"/>
      <c r="X113" s="57" t="e">
        <f>X111-X109</f>
        <v>#REF!</v>
      </c>
      <c r="Y113" s="57" t="e">
        <f>Y111-Y109</f>
        <v>#REF!</v>
      </c>
      <c r="Z113" s="57"/>
      <c r="AA113" s="57" t="e">
        <f>AA111-AA109</f>
        <v>#REF!</v>
      </c>
      <c r="AB113" s="57"/>
      <c r="AC113" s="57" t="e">
        <f>AC111-AC109</f>
        <v>#REF!</v>
      </c>
      <c r="AD113" s="57"/>
      <c r="AE113" s="57"/>
      <c r="AF113" s="57"/>
      <c r="AG113" s="57"/>
      <c r="AH113" s="57"/>
      <c r="AI113" s="57"/>
    </row>
    <row r="114" spans="3:35" s="26" customFormat="1" ht="12">
      <c r="C114" s="27"/>
      <c r="E114" s="55">
        <v>14289.1</v>
      </c>
      <c r="F114" s="55"/>
      <c r="G114" s="55">
        <v>8546.46</v>
      </c>
      <c r="H114" s="55">
        <v>0</v>
      </c>
      <c r="I114" s="55">
        <v>0</v>
      </c>
      <c r="J114" s="55">
        <v>37713.2</v>
      </c>
      <c r="K114" s="55"/>
      <c r="L114" s="55">
        <v>77679.568</v>
      </c>
      <c r="M114" s="55">
        <v>0</v>
      </c>
      <c r="N114" s="55">
        <v>0</v>
      </c>
      <c r="O114" s="55">
        <v>58123.9</v>
      </c>
      <c r="P114" s="55"/>
      <c r="Q114" s="55">
        <v>21990.891000000003</v>
      </c>
      <c r="R114" s="55">
        <v>0</v>
      </c>
      <c r="S114" s="55">
        <v>0</v>
      </c>
      <c r="T114" s="55">
        <v>15066.8</v>
      </c>
      <c r="U114" s="55"/>
      <c r="V114" s="55">
        <v>9229.7827</v>
      </c>
      <c r="W114" s="55">
        <v>0</v>
      </c>
      <c r="X114" s="55">
        <v>0</v>
      </c>
      <c r="Y114" s="55">
        <v>45074.1</v>
      </c>
      <c r="Z114" s="55"/>
      <c r="AA114" s="55">
        <v>18526.612</v>
      </c>
      <c r="AB114" s="55">
        <v>0</v>
      </c>
      <c r="AC114" s="55">
        <v>0</v>
      </c>
      <c r="AD114" s="55">
        <v>4642387.761</v>
      </c>
      <c r="AE114" s="55">
        <f>SUM(AE115:AE116)</f>
        <v>13315890.920000002</v>
      </c>
      <c r="AF114" s="55">
        <f>SUM(AF115:AF116)</f>
        <v>12616865.07</v>
      </c>
      <c r="AG114" s="55">
        <f>SUM(AG115:AG116)</f>
        <v>5341413.6110000005</v>
      </c>
      <c r="AH114" s="55">
        <f>SUM(AH115:AH116)</f>
        <v>12956361.86516</v>
      </c>
      <c r="AI114" s="55" t="e">
        <f>SUM(AI115:AI116)</f>
        <v>#REF!</v>
      </c>
    </row>
    <row r="115" spans="3:35" s="26" customFormat="1" ht="12">
      <c r="C115" s="27"/>
      <c r="D115" s="79" t="s">
        <v>205</v>
      </c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75" t="s">
        <v>202</v>
      </c>
      <c r="AD115" s="69">
        <v>694019.28</v>
      </c>
      <c r="AE115" s="69">
        <f>SUM(AE9+AE14+AE20+AE58+AE60+AE61+AE69+AE72+AE80+AE84+AE86+AE87+AE103)</f>
        <v>2122084.66</v>
      </c>
      <c r="AF115" s="69">
        <f>SUM(AF9+AF14+AF20+AF58+AF60+AF61+AF69+AF72+AF80+AF84+AF86+AF87+AF103)</f>
        <v>1993524.04</v>
      </c>
      <c r="AG115" s="69">
        <f>SUM(AG9+AG14+AG20+AG58+AG60+AG61+AG69+AG72+AG80+AG84+AG86+AG87+AG103)</f>
        <v>822579.9000000001</v>
      </c>
      <c r="AH115" s="69">
        <f>SUM(AH9+AH14+AH20+AH58+AH60+AH61+AH69+AH72+AH80+AH84+AH86+AH87+AH103)</f>
        <v>2064788.3741799996</v>
      </c>
      <c r="AI115" s="69" t="e">
        <f>SUM(AI11+AI20+AI58+AI60+AI61+AI80+AI84+AI86+AI87+AI89+AI103+AI14)</f>
        <v>#REF!</v>
      </c>
    </row>
    <row r="116" spans="3:35" s="23" customFormat="1" ht="24">
      <c r="C116" s="24"/>
      <c r="D116" s="80" t="s">
        <v>206</v>
      </c>
      <c r="E116" s="55"/>
      <c r="F116" s="55"/>
      <c r="G116" s="56"/>
      <c r="H116" s="56"/>
      <c r="I116" s="56"/>
      <c r="J116" s="55"/>
      <c r="K116" s="55"/>
      <c r="L116" s="56"/>
      <c r="M116" s="56"/>
      <c r="N116" s="56"/>
      <c r="O116" s="55"/>
      <c r="P116" s="55"/>
      <c r="Q116" s="56"/>
      <c r="R116" s="56"/>
      <c r="S116" s="56"/>
      <c r="T116" s="55"/>
      <c r="U116" s="55"/>
      <c r="V116" s="56"/>
      <c r="W116" s="56"/>
      <c r="X116" s="56"/>
      <c r="Y116" s="55"/>
      <c r="Z116" s="55"/>
      <c r="AA116" s="56"/>
      <c r="AB116" s="56"/>
      <c r="AC116" s="76" t="s">
        <v>203</v>
      </c>
      <c r="AD116" s="69">
        <v>3948368.4809999997</v>
      </c>
      <c r="AE116" s="69">
        <f>SUM(AE109-AE115)</f>
        <v>11193806.260000002</v>
      </c>
      <c r="AF116" s="69">
        <f>SUM(AF109-AF115)</f>
        <v>10623341.030000001</v>
      </c>
      <c r="AG116" s="69">
        <f>SUM(AG109-AG115)</f>
        <v>4518833.711</v>
      </c>
      <c r="AH116" s="69">
        <f>SUM(AH109-AH115)</f>
        <v>10891573.49098</v>
      </c>
      <c r="AI116" s="69" t="e">
        <f>SUM(AI109-AI115)</f>
        <v>#REF!</v>
      </c>
    </row>
    <row r="117" spans="3:35" s="23" customFormat="1" ht="12">
      <c r="C117" s="24"/>
      <c r="E117" s="55"/>
      <c r="F117" s="55"/>
      <c r="G117" s="56"/>
      <c r="H117" s="56"/>
      <c r="I117" s="56"/>
      <c r="J117" s="55"/>
      <c r="K117" s="55"/>
      <c r="L117" s="56"/>
      <c r="M117" s="56"/>
      <c r="N117" s="56"/>
      <c r="O117" s="55"/>
      <c r="P117" s="55"/>
      <c r="Q117" s="56"/>
      <c r="R117" s="56"/>
      <c r="S117" s="56"/>
      <c r="T117" s="55"/>
      <c r="U117" s="55"/>
      <c r="V117" s="56"/>
      <c r="W117" s="56"/>
      <c r="X117" s="56"/>
      <c r="Y117" s="55"/>
      <c r="Z117" s="55"/>
      <c r="AA117" s="56"/>
      <c r="AB117" s="56"/>
      <c r="AC117" s="74"/>
      <c r="AD117" s="74"/>
      <c r="AE117" s="56"/>
      <c r="AF117" s="56"/>
      <c r="AG117" s="56"/>
      <c r="AH117" s="56"/>
      <c r="AI117" s="56"/>
    </row>
    <row r="118" spans="3:35" s="23" customFormat="1" ht="12">
      <c r="C118" s="24"/>
      <c r="E118" s="55"/>
      <c r="F118" s="55"/>
      <c r="G118" s="56"/>
      <c r="H118" s="56"/>
      <c r="I118" s="56"/>
      <c r="J118" s="55"/>
      <c r="K118" s="55"/>
      <c r="L118" s="56"/>
      <c r="M118" s="56"/>
      <c r="N118" s="56"/>
      <c r="O118" s="55"/>
      <c r="P118" s="55"/>
      <c r="Q118" s="56"/>
      <c r="R118" s="56"/>
      <c r="S118" s="56"/>
      <c r="T118" s="55"/>
      <c r="U118" s="55"/>
      <c r="V118" s="56"/>
      <c r="W118" s="56"/>
      <c r="X118" s="56"/>
      <c r="Y118" s="55"/>
      <c r="Z118" s="55"/>
      <c r="AA118" s="56"/>
      <c r="AB118" s="56"/>
      <c r="AC118" s="56"/>
      <c r="AD118" s="56"/>
      <c r="AE118" s="56"/>
      <c r="AF118" s="56"/>
      <c r="AG118" s="56"/>
      <c r="AH118" s="56"/>
      <c r="AI118" s="56"/>
    </row>
    <row r="119" spans="3:35" s="23" customFormat="1" ht="12">
      <c r="C119" s="24"/>
      <c r="E119" s="55"/>
      <c r="F119" s="55"/>
      <c r="G119" s="56"/>
      <c r="H119" s="56"/>
      <c r="I119" s="56"/>
      <c r="J119" s="55"/>
      <c r="K119" s="55"/>
      <c r="L119" s="56"/>
      <c r="M119" s="56"/>
      <c r="N119" s="56"/>
      <c r="O119" s="55"/>
      <c r="P119" s="55"/>
      <c r="Q119" s="56"/>
      <c r="R119" s="56"/>
      <c r="S119" s="56"/>
      <c r="T119" s="55"/>
      <c r="U119" s="55"/>
      <c r="V119" s="56"/>
      <c r="W119" s="56"/>
      <c r="X119" s="56"/>
      <c r="Y119" s="55"/>
      <c r="Z119" s="55"/>
      <c r="AA119" s="56"/>
      <c r="AB119" s="56"/>
      <c r="AC119" s="56"/>
      <c r="AD119" s="56"/>
      <c r="AE119" s="56"/>
      <c r="AF119" s="56"/>
      <c r="AG119" s="56"/>
      <c r="AH119" s="56"/>
      <c r="AI119" s="56"/>
    </row>
    <row r="120" spans="3:35" s="23" customFormat="1" ht="12">
      <c r="C120" s="24"/>
      <c r="E120" s="55"/>
      <c r="F120" s="55"/>
      <c r="G120" s="56"/>
      <c r="H120" s="56"/>
      <c r="I120" s="56"/>
      <c r="J120" s="55"/>
      <c r="K120" s="55"/>
      <c r="L120" s="56"/>
      <c r="M120" s="56"/>
      <c r="N120" s="56"/>
      <c r="O120" s="55"/>
      <c r="P120" s="55"/>
      <c r="Q120" s="56"/>
      <c r="R120" s="56"/>
      <c r="S120" s="56"/>
      <c r="T120" s="55"/>
      <c r="U120" s="55"/>
      <c r="V120" s="56"/>
      <c r="W120" s="56"/>
      <c r="X120" s="56"/>
      <c r="Y120" s="55"/>
      <c r="Z120" s="55"/>
      <c r="AA120" s="56"/>
      <c r="AB120" s="56"/>
      <c r="AC120" s="56"/>
      <c r="AD120" s="56"/>
      <c r="AE120" s="56"/>
      <c r="AF120" s="56"/>
      <c r="AG120" s="56"/>
      <c r="AH120" s="56"/>
      <c r="AI120" s="56"/>
    </row>
    <row r="121" spans="3:35" s="23" customFormat="1" ht="12">
      <c r="C121" s="24"/>
      <c r="E121" s="55"/>
      <c r="F121" s="55"/>
      <c r="G121" s="56"/>
      <c r="H121" s="56"/>
      <c r="I121" s="56"/>
      <c r="J121" s="55"/>
      <c r="K121" s="55"/>
      <c r="L121" s="56"/>
      <c r="M121" s="56"/>
      <c r="N121" s="56"/>
      <c r="O121" s="55"/>
      <c r="P121" s="55"/>
      <c r="Q121" s="56"/>
      <c r="R121" s="56"/>
      <c r="S121" s="56"/>
      <c r="T121" s="55"/>
      <c r="U121" s="55"/>
      <c r="V121" s="56"/>
      <c r="W121" s="56"/>
      <c r="X121" s="56"/>
      <c r="Y121" s="55"/>
      <c r="Z121" s="55"/>
      <c r="AA121" s="56"/>
      <c r="AB121" s="56"/>
      <c r="AC121" s="56"/>
      <c r="AD121" s="56"/>
      <c r="AE121" s="56"/>
      <c r="AF121" s="56"/>
      <c r="AG121" s="56"/>
      <c r="AH121" s="56"/>
      <c r="AI121" s="56"/>
    </row>
    <row r="122" spans="5:35" ht="12">
      <c r="E122" s="58"/>
      <c r="F122" s="58"/>
      <c r="G122" s="59"/>
      <c r="H122" s="59"/>
      <c r="I122" s="59"/>
      <c r="J122" s="58"/>
      <c r="K122" s="58"/>
      <c r="L122" s="59"/>
      <c r="M122" s="59"/>
      <c r="N122" s="59"/>
      <c r="O122" s="58"/>
      <c r="P122" s="58"/>
      <c r="Q122" s="59"/>
      <c r="R122" s="59"/>
      <c r="S122" s="59"/>
      <c r="T122" s="58"/>
      <c r="U122" s="58"/>
      <c r="V122" s="59"/>
      <c r="W122" s="59"/>
      <c r="X122" s="59"/>
      <c r="Y122" s="58"/>
      <c r="Z122" s="58"/>
      <c r="AA122" s="59"/>
      <c r="AB122" s="59"/>
      <c r="AC122" s="59"/>
      <c r="AD122" s="59"/>
      <c r="AE122" s="59"/>
      <c r="AF122" s="59"/>
      <c r="AG122" s="59"/>
      <c r="AH122" s="59"/>
      <c r="AI122" s="59"/>
    </row>
    <row r="123" spans="5:35" ht="12">
      <c r="E123" s="58"/>
      <c r="F123" s="58"/>
      <c r="G123" s="59"/>
      <c r="H123" s="59"/>
      <c r="I123" s="59"/>
      <c r="J123" s="58"/>
      <c r="K123" s="58"/>
      <c r="L123" s="59"/>
      <c r="M123" s="59"/>
      <c r="N123" s="59"/>
      <c r="O123" s="58"/>
      <c r="P123" s="58"/>
      <c r="Q123" s="59"/>
      <c r="R123" s="59"/>
      <c r="S123" s="59"/>
      <c r="T123" s="58"/>
      <c r="U123" s="58"/>
      <c r="V123" s="59"/>
      <c r="W123" s="59"/>
      <c r="X123" s="59"/>
      <c r="Y123" s="58"/>
      <c r="Z123" s="58"/>
      <c r="AA123" s="59"/>
      <c r="AB123" s="59"/>
      <c r="AC123" s="59"/>
      <c r="AD123" s="59"/>
      <c r="AE123" s="59"/>
      <c r="AF123" s="59"/>
      <c r="AG123" s="59"/>
      <c r="AH123" s="59"/>
      <c r="AI123" s="59"/>
    </row>
    <row r="124" spans="5:35" ht="12">
      <c r="E124" s="58"/>
      <c r="F124" s="58"/>
      <c r="G124" s="59"/>
      <c r="H124" s="59"/>
      <c r="I124" s="59"/>
      <c r="J124" s="58"/>
      <c r="K124" s="58"/>
      <c r="L124" s="59"/>
      <c r="M124" s="59"/>
      <c r="N124" s="59"/>
      <c r="O124" s="58"/>
      <c r="P124" s="58"/>
      <c r="Q124" s="59"/>
      <c r="R124" s="59"/>
      <c r="S124" s="59"/>
      <c r="T124" s="58"/>
      <c r="U124" s="58"/>
      <c r="V124" s="59"/>
      <c r="W124" s="59"/>
      <c r="X124" s="59"/>
      <c r="Y124" s="58"/>
      <c r="Z124" s="58"/>
      <c r="AA124" s="59"/>
      <c r="AB124" s="59"/>
      <c r="AC124" s="59"/>
      <c r="AD124" s="59"/>
      <c r="AE124" s="59"/>
      <c r="AF124" s="59"/>
      <c r="AG124" s="59"/>
      <c r="AH124" s="59"/>
      <c r="AI124" s="59"/>
    </row>
    <row r="125" spans="5:35" ht="12">
      <c r="E125" s="58"/>
      <c r="F125" s="58"/>
      <c r="G125" s="59"/>
      <c r="H125" s="59"/>
      <c r="I125" s="59"/>
      <c r="J125" s="58"/>
      <c r="K125" s="58"/>
      <c r="L125" s="59"/>
      <c r="M125" s="59"/>
      <c r="N125" s="59"/>
      <c r="O125" s="58"/>
      <c r="P125" s="58"/>
      <c r="Q125" s="59"/>
      <c r="R125" s="59"/>
      <c r="S125" s="59"/>
      <c r="T125" s="58"/>
      <c r="U125" s="58"/>
      <c r="V125" s="59"/>
      <c r="W125" s="59"/>
      <c r="X125" s="59"/>
      <c r="Y125" s="58"/>
      <c r="Z125" s="58"/>
      <c r="AA125" s="59"/>
      <c r="AB125" s="59"/>
      <c r="AC125" s="59"/>
      <c r="AD125" s="59"/>
      <c r="AE125" s="59"/>
      <c r="AF125" s="59"/>
      <c r="AG125" s="59"/>
      <c r="AH125" s="59"/>
      <c r="AI125" s="59"/>
    </row>
    <row r="126" spans="5:35" ht="12">
      <c r="E126" s="58"/>
      <c r="F126" s="58"/>
      <c r="G126" s="59"/>
      <c r="H126" s="59"/>
      <c r="I126" s="59"/>
      <c r="J126" s="58"/>
      <c r="K126" s="58"/>
      <c r="L126" s="59"/>
      <c r="M126" s="59"/>
      <c r="N126" s="59"/>
      <c r="O126" s="58"/>
      <c r="P126" s="58"/>
      <c r="Q126" s="59"/>
      <c r="R126" s="59"/>
      <c r="S126" s="59"/>
      <c r="T126" s="58"/>
      <c r="U126" s="58"/>
      <c r="V126" s="59"/>
      <c r="W126" s="59"/>
      <c r="X126" s="59"/>
      <c r="Y126" s="58"/>
      <c r="Z126" s="58"/>
      <c r="AA126" s="59"/>
      <c r="AB126" s="59"/>
      <c r="AC126" s="59"/>
      <c r="AD126" s="59"/>
      <c r="AE126" s="59"/>
      <c r="AF126" s="59"/>
      <c r="AG126" s="59"/>
      <c r="AH126" s="59"/>
      <c r="AI126" s="59"/>
    </row>
  </sheetData>
  <sheetProtection sheet="1" objects="1" scenarios="1"/>
  <mergeCells count="28">
    <mergeCell ref="C5:C7"/>
    <mergeCell ref="D5:D7"/>
    <mergeCell ref="E5:AC5"/>
    <mergeCell ref="AH6:AH7"/>
    <mergeCell ref="AI6:AI7"/>
    <mergeCell ref="A8:D8"/>
    <mergeCell ref="A31:D31"/>
    <mergeCell ref="E6:I6"/>
    <mergeCell ref="J6:N6"/>
    <mergeCell ref="O6:S6"/>
    <mergeCell ref="T6:X6"/>
    <mergeCell ref="Y6:AC6"/>
    <mergeCell ref="B5:B7"/>
    <mergeCell ref="A108:D108"/>
    <mergeCell ref="A32:D32"/>
    <mergeCell ref="A33:D33"/>
    <mergeCell ref="C63:D63"/>
    <mergeCell ref="A65:D65"/>
    <mergeCell ref="A109:D109"/>
    <mergeCell ref="A2:AG2"/>
    <mergeCell ref="A3:AG3"/>
    <mergeCell ref="AD5:AD7"/>
    <mergeCell ref="AE5:AE7"/>
    <mergeCell ref="AF5:AF7"/>
    <mergeCell ref="AG5:AG7"/>
    <mergeCell ref="A81:D81"/>
    <mergeCell ref="A83:D83"/>
    <mergeCell ref="A107:D10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33"/>
  <sheetViews>
    <sheetView tabSelected="1" zoomScaleSheetLayoutView="80" workbookViewId="0" topLeftCell="A9">
      <pane xSplit="4" ySplit="6" topLeftCell="AD15" activePane="bottomRight" state="frozen"/>
      <selection pane="topLeft" activeCell="A9" sqref="A9"/>
      <selection pane="topRight" activeCell="E9" sqref="E9"/>
      <selection pane="bottomLeft" activeCell="A12" sqref="A12"/>
      <selection pane="bottomRight" activeCell="AF23" sqref="AF23"/>
    </sheetView>
  </sheetViews>
  <sheetFormatPr defaultColWidth="12.125" defaultRowHeight="12.75" outlineLevelCol="1"/>
  <cols>
    <col min="1" max="1" width="3.125" style="1" customWidth="1"/>
    <col min="2" max="2" width="5.00390625" style="1" customWidth="1"/>
    <col min="3" max="3" width="6.00390625" style="2" customWidth="1"/>
    <col min="4" max="4" width="16.875" style="1" customWidth="1"/>
    <col min="5" max="5" width="12.125" style="28" hidden="1" customWidth="1" outlineLevel="1"/>
    <col min="6" max="6" width="10.75390625" style="28" hidden="1" customWidth="1" outlineLevel="1"/>
    <col min="7" max="8" width="10.75390625" style="1" hidden="1" customWidth="1" outlineLevel="1"/>
    <col min="9" max="9" width="12.125" style="1" hidden="1" customWidth="1" outlineLevel="1"/>
    <col min="10" max="10" width="12.625" style="28" hidden="1" customWidth="1" outlineLevel="1"/>
    <col min="11" max="11" width="10.75390625" style="28" hidden="1" customWidth="1" outlineLevel="1"/>
    <col min="12" max="13" width="10.75390625" style="1" hidden="1" customWidth="1" outlineLevel="1"/>
    <col min="14" max="14" width="12.00390625" style="1" hidden="1" customWidth="1" outlineLevel="1"/>
    <col min="15" max="15" width="12.25390625" style="28" hidden="1" customWidth="1" outlineLevel="1"/>
    <col min="16" max="16" width="10.75390625" style="28" hidden="1" customWidth="1" outlineLevel="1"/>
    <col min="17" max="18" width="10.75390625" style="1" hidden="1" customWidth="1" outlineLevel="1"/>
    <col min="19" max="19" width="11.875" style="1" hidden="1" customWidth="1" outlineLevel="1"/>
    <col min="20" max="20" width="12.375" style="28" hidden="1" customWidth="1" outlineLevel="1"/>
    <col min="21" max="21" width="10.75390625" style="28" hidden="1" customWidth="1" outlineLevel="1"/>
    <col min="22" max="23" width="10.75390625" style="1" hidden="1" customWidth="1" outlineLevel="1"/>
    <col min="24" max="24" width="11.875" style="1" hidden="1" customWidth="1" outlineLevel="1"/>
    <col min="25" max="25" width="12.625" style="28" hidden="1" customWidth="1" outlineLevel="1"/>
    <col min="26" max="26" width="10.75390625" style="28" hidden="1" customWidth="1" outlineLevel="1"/>
    <col min="27" max="28" width="10.75390625" style="1" hidden="1" customWidth="1" outlineLevel="1"/>
    <col min="29" max="29" width="12.00390625" style="1" hidden="1" customWidth="1" outlineLevel="1"/>
    <col min="30" max="30" width="17.00390625" style="1" customWidth="1" outlineLevel="1"/>
    <col min="31" max="31" width="15.375" style="1" customWidth="1" outlineLevel="1"/>
    <col min="32" max="32" width="15.625" style="1" customWidth="1" outlineLevel="1"/>
    <col min="33" max="33" width="15.25390625" style="1" customWidth="1" outlineLevel="1"/>
    <col min="34" max="34" width="15.25390625" style="1" hidden="1" customWidth="1" outlineLevel="1"/>
    <col min="35" max="35" width="14.25390625" style="1" hidden="1" customWidth="1" outlineLevel="1"/>
    <col min="36" max="36" width="12.125" style="1" customWidth="1" collapsed="1"/>
    <col min="37" max="16384" width="12.125" style="1" customWidth="1"/>
  </cols>
  <sheetData>
    <row r="1" spans="3:30" s="23" customFormat="1" ht="14.25">
      <c r="C1" s="24"/>
      <c r="D1" s="33"/>
      <c r="E1" s="89" t="s">
        <v>221</v>
      </c>
      <c r="F1" s="89"/>
      <c r="J1" s="26"/>
      <c r="K1" s="26"/>
      <c r="O1" s="26"/>
      <c r="P1" s="26"/>
      <c r="T1" s="26"/>
      <c r="U1" s="26"/>
      <c r="Y1" s="26"/>
      <c r="Z1" s="26"/>
      <c r="AD1" s="87" t="s">
        <v>209</v>
      </c>
    </row>
    <row r="2" spans="1:26" s="23" customFormat="1" ht="12" customHeight="1">
      <c r="A2" s="34"/>
      <c r="B2" s="34"/>
      <c r="C2" s="35"/>
      <c r="J2" s="26"/>
      <c r="K2" s="26"/>
      <c r="O2" s="26"/>
      <c r="P2" s="26"/>
      <c r="T2" s="26"/>
      <c r="U2" s="26"/>
      <c r="Y2" s="26"/>
      <c r="Z2" s="26"/>
    </row>
    <row r="3" spans="1:35" s="23" customFormat="1" ht="15.75" customHeight="1">
      <c r="A3" s="36"/>
      <c r="B3" s="36"/>
      <c r="C3" s="24"/>
      <c r="E3" s="90" t="s">
        <v>223</v>
      </c>
      <c r="F3" s="90"/>
      <c r="G3" s="90"/>
      <c r="H3" s="90"/>
      <c r="I3" s="90"/>
      <c r="J3" s="90"/>
      <c r="K3" s="90"/>
      <c r="L3" s="90"/>
      <c r="M3" s="90"/>
      <c r="N3" s="90"/>
      <c r="O3" s="26"/>
      <c r="P3" s="26"/>
      <c r="T3" s="26"/>
      <c r="U3" s="26"/>
      <c r="Y3" s="26"/>
      <c r="Z3" s="26"/>
      <c r="AD3" s="134" t="s">
        <v>222</v>
      </c>
      <c r="AE3" s="135"/>
      <c r="AF3" s="135"/>
      <c r="AG3" s="135"/>
      <c r="AH3" s="135"/>
      <c r="AI3" s="135"/>
    </row>
    <row r="4" spans="1:35" s="23" customFormat="1" ht="15" customHeight="1">
      <c r="A4" s="36"/>
      <c r="B4" s="36"/>
      <c r="C4" s="24"/>
      <c r="E4" s="91" t="s">
        <v>217</v>
      </c>
      <c r="F4" s="91"/>
      <c r="G4" s="91"/>
      <c r="H4" s="91"/>
      <c r="I4" s="91"/>
      <c r="J4" s="91"/>
      <c r="K4" s="91"/>
      <c r="L4" s="91"/>
      <c r="M4" s="91"/>
      <c r="N4" s="91"/>
      <c r="O4" s="26"/>
      <c r="P4" s="26"/>
      <c r="T4" s="26"/>
      <c r="U4" s="26"/>
      <c r="Y4" s="26"/>
      <c r="Z4" s="26"/>
      <c r="AD4" s="136" t="s">
        <v>215</v>
      </c>
      <c r="AE4" s="136"/>
      <c r="AF4" s="136"/>
      <c r="AG4" s="136"/>
      <c r="AH4" s="136"/>
      <c r="AI4" s="136"/>
    </row>
    <row r="5" spans="1:35" s="23" customFormat="1" ht="15.75" customHeight="1">
      <c r="A5" s="36"/>
      <c r="B5" s="36"/>
      <c r="C5" s="24"/>
      <c r="E5" s="92" t="s">
        <v>218</v>
      </c>
      <c r="F5" s="92"/>
      <c r="G5" s="92"/>
      <c r="H5" s="92"/>
      <c r="I5" s="92"/>
      <c r="J5" s="92"/>
      <c r="K5" s="92"/>
      <c r="L5" s="92"/>
      <c r="M5" s="92"/>
      <c r="N5" s="92"/>
      <c r="O5" s="26"/>
      <c r="P5" s="26"/>
      <c r="T5" s="26"/>
      <c r="U5" s="26"/>
      <c r="Y5" s="26"/>
      <c r="Z5" s="26"/>
      <c r="AD5" s="134" t="s">
        <v>219</v>
      </c>
      <c r="AE5" s="134"/>
      <c r="AF5" s="134"/>
      <c r="AG5" s="134"/>
      <c r="AH5" s="134"/>
      <c r="AI5" s="134"/>
    </row>
    <row r="6" spans="1:35" s="23" customFormat="1" ht="14.25" customHeight="1">
      <c r="A6" s="36"/>
      <c r="B6" s="36"/>
      <c r="C6" s="24"/>
      <c r="E6" s="93" t="s">
        <v>224</v>
      </c>
      <c r="F6" s="93"/>
      <c r="G6" s="93"/>
      <c r="H6" s="93"/>
      <c r="I6" s="93"/>
      <c r="J6" s="93"/>
      <c r="K6" s="93"/>
      <c r="L6" s="93"/>
      <c r="M6" s="93"/>
      <c r="N6" s="93"/>
      <c r="O6" s="26"/>
      <c r="P6" s="26"/>
      <c r="T6" s="26"/>
      <c r="U6" s="26"/>
      <c r="Y6" s="26"/>
      <c r="Z6" s="26"/>
      <c r="AD6" s="137" t="s">
        <v>216</v>
      </c>
      <c r="AE6" s="137"/>
      <c r="AF6" s="137"/>
      <c r="AG6" s="137"/>
      <c r="AH6" s="137"/>
      <c r="AI6" s="137"/>
    </row>
    <row r="7" spans="1:33" s="23" customFormat="1" ht="14.25" customHeight="1">
      <c r="A7" s="36"/>
      <c r="B7" s="36"/>
      <c r="C7" s="24"/>
      <c r="E7" s="83" t="s">
        <v>220</v>
      </c>
      <c r="F7" s="96" t="s">
        <v>227</v>
      </c>
      <c r="G7" s="23" t="s">
        <v>212</v>
      </c>
      <c r="H7" s="83"/>
      <c r="I7" s="95"/>
      <c r="O7" s="26"/>
      <c r="P7" s="26"/>
      <c r="T7" s="26"/>
      <c r="U7" s="26"/>
      <c r="Y7" s="26"/>
      <c r="Z7" s="26"/>
      <c r="AD7" s="83"/>
      <c r="AE7" s="83" t="s">
        <v>220</v>
      </c>
      <c r="AF7" s="84" t="s">
        <v>211</v>
      </c>
      <c r="AG7" s="23" t="s">
        <v>212</v>
      </c>
    </row>
    <row r="8" spans="1:35" s="23" customFormat="1" ht="12.75" customHeight="1">
      <c r="A8" s="36"/>
      <c r="B8" s="36"/>
      <c r="C8" s="24"/>
      <c r="J8" s="26"/>
      <c r="K8" s="26"/>
      <c r="O8" s="26"/>
      <c r="P8" s="26"/>
      <c r="T8" s="26"/>
      <c r="U8" s="26"/>
      <c r="Y8" s="26"/>
      <c r="Z8" s="26"/>
      <c r="AC8" s="61" t="s">
        <v>213</v>
      </c>
      <c r="AI8" s="88" t="s">
        <v>195</v>
      </c>
    </row>
    <row r="9" spans="1:35" s="23" customFormat="1" ht="19.5" customHeight="1">
      <c r="A9" s="36"/>
      <c r="B9" s="98" t="s">
        <v>231</v>
      </c>
      <c r="C9" s="24"/>
      <c r="J9" s="26"/>
      <c r="K9" s="26"/>
      <c r="O9" s="26"/>
      <c r="P9" s="26"/>
      <c r="T9" s="26"/>
      <c r="U9" s="26"/>
      <c r="Y9" s="26"/>
      <c r="Z9" s="26"/>
      <c r="AC9" s="61"/>
      <c r="AI9" s="88"/>
    </row>
    <row r="10" spans="1:35" s="23" customFormat="1" ht="12.75" customHeight="1">
      <c r="A10" s="36"/>
      <c r="B10" s="97" t="s">
        <v>232</v>
      </c>
      <c r="C10" s="24"/>
      <c r="J10" s="26"/>
      <c r="K10" s="26"/>
      <c r="O10" s="26"/>
      <c r="P10" s="26"/>
      <c r="T10" s="26"/>
      <c r="U10" s="26"/>
      <c r="Y10" s="26"/>
      <c r="Z10" s="26"/>
      <c r="AC10" s="61"/>
      <c r="AI10" s="88"/>
    </row>
    <row r="11" spans="1:35" s="23" customFormat="1" ht="12.75" customHeight="1">
      <c r="A11" s="36"/>
      <c r="B11" s="36"/>
      <c r="C11" s="24"/>
      <c r="J11" s="26"/>
      <c r="K11" s="26"/>
      <c r="O11" s="26"/>
      <c r="P11" s="26"/>
      <c r="T11" s="26"/>
      <c r="U11" s="26"/>
      <c r="Y11" s="26"/>
      <c r="Z11" s="26"/>
      <c r="AC11" s="61"/>
      <c r="AD11" s="99" t="s">
        <v>233</v>
      </c>
      <c r="AI11" s="88"/>
    </row>
    <row r="12" spans="1:35" s="3" customFormat="1" ht="26.25" customHeight="1">
      <c r="A12" s="21" t="s">
        <v>0</v>
      </c>
      <c r="B12" s="125" t="s">
        <v>201</v>
      </c>
      <c r="C12" s="128" t="s">
        <v>180</v>
      </c>
      <c r="D12" s="128" t="s">
        <v>1</v>
      </c>
      <c r="E12" s="130" t="s">
        <v>214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2"/>
      <c r="AD12" s="130" t="s">
        <v>230</v>
      </c>
      <c r="AE12" s="131"/>
      <c r="AF12" s="131"/>
      <c r="AG12" s="131"/>
      <c r="AH12" s="131"/>
      <c r="AI12" s="132"/>
    </row>
    <row r="13" spans="1:35" s="3" customFormat="1" ht="14.25" customHeight="1">
      <c r="A13" s="37"/>
      <c r="B13" s="126"/>
      <c r="C13" s="129"/>
      <c r="D13" s="129"/>
      <c r="E13" s="124" t="s">
        <v>187</v>
      </c>
      <c r="F13" s="124"/>
      <c r="G13" s="124"/>
      <c r="H13" s="124"/>
      <c r="I13" s="124"/>
      <c r="J13" s="124" t="s">
        <v>188</v>
      </c>
      <c r="K13" s="124"/>
      <c r="L13" s="124"/>
      <c r="M13" s="124"/>
      <c r="N13" s="124"/>
      <c r="O13" s="124" t="s">
        <v>189</v>
      </c>
      <c r="P13" s="124"/>
      <c r="Q13" s="124"/>
      <c r="R13" s="124"/>
      <c r="S13" s="124"/>
      <c r="T13" s="124" t="s">
        <v>190</v>
      </c>
      <c r="U13" s="124"/>
      <c r="V13" s="124"/>
      <c r="W13" s="124"/>
      <c r="X13" s="124"/>
      <c r="Y13" s="124" t="s">
        <v>191</v>
      </c>
      <c r="Z13" s="124"/>
      <c r="AA13" s="124"/>
      <c r="AB13" s="124"/>
      <c r="AC13" s="124"/>
      <c r="AD13" s="121" t="s">
        <v>208</v>
      </c>
      <c r="AE13" s="121" t="s">
        <v>196</v>
      </c>
      <c r="AF13" s="121" t="s">
        <v>197</v>
      </c>
      <c r="AG13" s="121" t="s">
        <v>207</v>
      </c>
      <c r="AH13" s="121" t="s">
        <v>198</v>
      </c>
      <c r="AI13" s="121" t="s">
        <v>210</v>
      </c>
    </row>
    <row r="14" spans="1:35" s="3" customFormat="1" ht="60" customHeight="1">
      <c r="A14" s="22"/>
      <c r="B14" s="127"/>
      <c r="C14" s="129"/>
      <c r="D14" s="129"/>
      <c r="E14" s="30" t="s">
        <v>192</v>
      </c>
      <c r="F14" s="38" t="s">
        <v>225</v>
      </c>
      <c r="G14" s="38" t="s">
        <v>226</v>
      </c>
      <c r="H14" s="38" t="s">
        <v>193</v>
      </c>
      <c r="I14" s="38" t="s">
        <v>194</v>
      </c>
      <c r="J14" s="39" t="s">
        <v>192</v>
      </c>
      <c r="K14" s="38" t="s">
        <v>225</v>
      </c>
      <c r="L14" s="38" t="s">
        <v>226</v>
      </c>
      <c r="M14" s="38" t="s">
        <v>193</v>
      </c>
      <c r="N14" s="38" t="s">
        <v>194</v>
      </c>
      <c r="O14" s="39" t="s">
        <v>192</v>
      </c>
      <c r="P14" s="38" t="s">
        <v>225</v>
      </c>
      <c r="Q14" s="38" t="s">
        <v>226</v>
      </c>
      <c r="R14" s="38" t="s">
        <v>193</v>
      </c>
      <c r="S14" s="38" t="s">
        <v>194</v>
      </c>
      <c r="T14" s="39" t="s">
        <v>192</v>
      </c>
      <c r="U14" s="38" t="s">
        <v>225</v>
      </c>
      <c r="V14" s="38" t="s">
        <v>226</v>
      </c>
      <c r="W14" s="38" t="s">
        <v>193</v>
      </c>
      <c r="X14" s="38" t="s">
        <v>194</v>
      </c>
      <c r="Y14" s="39" t="s">
        <v>192</v>
      </c>
      <c r="Z14" s="38" t="s">
        <v>225</v>
      </c>
      <c r="AA14" s="38" t="s">
        <v>226</v>
      </c>
      <c r="AB14" s="38" t="s">
        <v>193</v>
      </c>
      <c r="AC14" s="38" t="s">
        <v>194</v>
      </c>
      <c r="AD14" s="122"/>
      <c r="AE14" s="122"/>
      <c r="AF14" s="122"/>
      <c r="AG14" s="122"/>
      <c r="AH14" s="133"/>
      <c r="AI14" s="122"/>
    </row>
    <row r="15" spans="1:35" s="3" customFormat="1" ht="15.75">
      <c r="A15" s="108" t="s">
        <v>176</v>
      </c>
      <c r="B15" s="109"/>
      <c r="C15" s="109"/>
      <c r="D15" s="110"/>
      <c r="E15" s="29"/>
      <c r="F15" s="20"/>
      <c r="G15" s="20"/>
      <c r="H15" s="20"/>
      <c r="I15" s="20"/>
      <c r="J15" s="29"/>
      <c r="K15" s="20"/>
      <c r="L15" s="20"/>
      <c r="M15" s="20"/>
      <c r="N15" s="20"/>
      <c r="O15" s="29"/>
      <c r="P15" s="20"/>
      <c r="Q15" s="20"/>
      <c r="R15" s="20"/>
      <c r="S15" s="20"/>
      <c r="T15" s="29"/>
      <c r="U15" s="20"/>
      <c r="V15" s="20"/>
      <c r="W15" s="20"/>
      <c r="X15" s="20"/>
      <c r="Y15" s="29"/>
      <c r="Z15" s="20"/>
      <c r="AA15" s="20"/>
      <c r="AB15" s="20"/>
      <c r="AC15" s="20"/>
      <c r="AD15" s="20"/>
      <c r="AE15" s="62"/>
      <c r="AF15" s="62"/>
      <c r="AG15" s="62"/>
      <c r="AH15" s="62"/>
      <c r="AI15" s="62"/>
    </row>
    <row r="16" spans="1:35" ht="14.25" customHeight="1">
      <c r="A16" s="7">
        <v>1</v>
      </c>
      <c r="B16" s="70">
        <v>26</v>
      </c>
      <c r="C16" s="85" t="s">
        <v>40</v>
      </c>
      <c r="D16" s="9" t="s">
        <v>41</v>
      </c>
      <c r="E16" s="71" t="e">
        <f>SUM(#REF!+#REF!+#REF!+#REF!+#REF!+#REF!+#REF!+#REF!+#REF!+#REF!+#REF!+#REF!)</f>
        <v>#REF!</v>
      </c>
      <c r="F16" s="94"/>
      <c r="G16" s="71" t="e">
        <f>SUM(#REF!+#REF!+#REF!+#REF!+#REF!+#REF!+#REF!+#REF!+#REF!+#REF!+#REF!+#REF!)</f>
        <v>#REF!</v>
      </c>
      <c r="H16" s="71" t="e">
        <f>SUM(#REF!+#REF!+#REF!+#REF!+#REF!+#REF!+#REF!+#REF!+#REF!+#REF!+#REF!+#REF!)</f>
        <v>#REF!</v>
      </c>
      <c r="I16" s="71" t="e">
        <f>SUM(#REF!+#REF!+#REF!+#REF!+#REF!+#REF!+#REF!+#REF!+#REF!+#REF!+#REF!+#REF!)</f>
        <v>#REF!</v>
      </c>
      <c r="J16" s="71" t="e">
        <f>SUM(#REF!+#REF!+#REF!+#REF!+#REF!+#REF!+#REF!+#REF!+#REF!+#REF!+#REF!+#REF!)</f>
        <v>#REF!</v>
      </c>
      <c r="K16" s="94"/>
      <c r="L16" s="71" t="e">
        <f>SUM(#REF!+#REF!+#REF!+#REF!+#REF!+#REF!+#REF!+#REF!+#REF!+#REF!+#REF!+#REF!)</f>
        <v>#REF!</v>
      </c>
      <c r="M16" s="71" t="e">
        <f>SUM(#REF!+#REF!+#REF!+#REF!+#REF!+#REF!+#REF!+#REF!+#REF!+#REF!+#REF!+#REF!)</f>
        <v>#REF!</v>
      </c>
      <c r="N16" s="71" t="e">
        <f>SUM(#REF!+#REF!+#REF!+#REF!+#REF!+#REF!+#REF!+#REF!+#REF!+#REF!+#REF!+#REF!)</f>
        <v>#REF!</v>
      </c>
      <c r="O16" s="71" t="e">
        <f>SUM(#REF!+#REF!+#REF!+#REF!+#REF!+#REF!+#REF!+#REF!+#REF!+#REF!+#REF!+#REF!)</f>
        <v>#REF!</v>
      </c>
      <c r="P16" s="94"/>
      <c r="Q16" s="71" t="e">
        <f>SUM(#REF!+#REF!+#REF!+#REF!+#REF!+#REF!+#REF!+#REF!+#REF!+#REF!+#REF!+#REF!)</f>
        <v>#REF!</v>
      </c>
      <c r="R16" s="71" t="e">
        <f>SUM(#REF!+#REF!+#REF!+#REF!+#REF!+#REF!+#REF!+#REF!+#REF!+#REF!+#REF!+#REF!)</f>
        <v>#REF!</v>
      </c>
      <c r="S16" s="71" t="e">
        <f>SUM(#REF!+#REF!+#REF!+#REF!+#REF!+#REF!+#REF!+#REF!+#REF!+#REF!+#REF!+#REF!)</f>
        <v>#REF!</v>
      </c>
      <c r="T16" s="71" t="e">
        <f>SUM(#REF!+#REF!+#REF!+#REF!+#REF!+#REF!+#REF!+#REF!+#REF!+#REF!+#REF!+#REF!)</f>
        <v>#REF!</v>
      </c>
      <c r="U16" s="94"/>
      <c r="V16" s="71" t="e">
        <f>SUM(#REF!+#REF!+#REF!+#REF!+#REF!+#REF!+#REF!+#REF!+#REF!+#REF!+#REF!+#REF!)</f>
        <v>#REF!</v>
      </c>
      <c r="W16" s="71" t="e">
        <f>SUM(#REF!+#REF!+#REF!+#REF!+#REF!+#REF!+#REF!+#REF!+#REF!+#REF!+#REF!+#REF!)</f>
        <v>#REF!</v>
      </c>
      <c r="X16" s="71" t="e">
        <f>SUM(#REF!+#REF!+#REF!+#REF!+#REF!+#REF!+#REF!+#REF!+#REF!+#REF!+#REF!+#REF!)</f>
        <v>#REF!</v>
      </c>
      <c r="Y16" s="71" t="e">
        <f>SUM(#REF!+#REF!+#REF!+#REF!+#REF!+#REF!+#REF!+#REF!+#REF!+#REF!+#REF!+#REF!)</f>
        <v>#REF!</v>
      </c>
      <c r="Z16" s="94"/>
      <c r="AA16" s="71" t="e">
        <f>SUM(#REF!+#REF!+#REF!+#REF!+#REF!+#REF!+#REF!+#REF!+#REF!+#REF!+#REF!+#REF!)</f>
        <v>#REF!</v>
      </c>
      <c r="AB16" s="71" t="e">
        <f>SUM(#REF!+#REF!+#REF!+#REF!+#REF!+#REF!+#REF!+#REF!+#REF!+#REF!+#REF!+#REF!)</f>
        <v>#REF!</v>
      </c>
      <c r="AC16" s="71" t="e">
        <f>SUM(#REF!+#REF!+#REF!+#REF!+#REF!+#REF!+#REF!+#REF!+#REF!+#REF!+#REF!+#REF!)</f>
        <v>#REF!</v>
      </c>
      <c r="AD16" s="69">
        <v>7178097.31</v>
      </c>
      <c r="AE16" s="69">
        <f>23220668.16-11648.51</f>
        <v>23209019.65</v>
      </c>
      <c r="AF16" s="69">
        <v>23276408.97</v>
      </c>
      <c r="AG16" s="69">
        <f>SUM(AD16+AE16-AF16)</f>
        <v>7110707.989999998</v>
      </c>
      <c r="AH16" s="69">
        <f>SUM(AE16*97.3%)</f>
        <v>22582376.11945</v>
      </c>
      <c r="AI16" s="69" t="e">
        <f>SUM(#REF!+#REF!+#REF!+#REF!+#REF!+#REF!+#REF!+#REF!+#REF!+#REF!+#REF!+#REF!)</f>
        <v>#REF!</v>
      </c>
    </row>
    <row r="17" spans="1:35" ht="15.75" customHeight="1">
      <c r="A17" s="7">
        <f aca="true" t="shared" si="0" ref="A17:A37">A16+1</f>
        <v>2</v>
      </c>
      <c r="B17" s="7">
        <v>34</v>
      </c>
      <c r="C17" s="6" t="s">
        <v>42</v>
      </c>
      <c r="D17" s="9" t="s">
        <v>43</v>
      </c>
      <c r="E17" s="40" t="e">
        <f>SUM(#REF!+#REF!+#REF!+#REF!+#REF!+#REF!+#REF!+#REF!+#REF!+#REF!+#REF!+#REF!)</f>
        <v>#REF!</v>
      </c>
      <c r="F17" s="31"/>
      <c r="G17" s="40" t="e">
        <f>SUM(#REF!+#REF!+#REF!+#REF!+#REF!+#REF!+#REF!+#REF!+#REF!+#REF!+#REF!+#REF!)</f>
        <v>#REF!</v>
      </c>
      <c r="H17" s="40" t="e">
        <f>SUM(#REF!+#REF!+#REF!+#REF!+#REF!+#REF!+#REF!+#REF!+#REF!+#REF!+#REF!+#REF!)</f>
        <v>#REF!</v>
      </c>
      <c r="I17" s="40" t="e">
        <f>SUM(#REF!+#REF!+#REF!+#REF!+#REF!+#REF!+#REF!+#REF!+#REF!+#REF!+#REF!+#REF!)</f>
        <v>#REF!</v>
      </c>
      <c r="J17" s="40" t="e">
        <f>SUM(#REF!+#REF!+#REF!+#REF!+#REF!+#REF!+#REF!+#REF!+#REF!+#REF!+#REF!+#REF!)</f>
        <v>#REF!</v>
      </c>
      <c r="K17" s="31"/>
      <c r="L17" s="40" t="e">
        <f>SUM(#REF!+#REF!+#REF!+#REF!+#REF!+#REF!+#REF!+#REF!+#REF!+#REF!+#REF!+#REF!)</f>
        <v>#REF!</v>
      </c>
      <c r="M17" s="40" t="e">
        <f>SUM(#REF!+#REF!+#REF!+#REF!+#REF!+#REF!+#REF!+#REF!+#REF!+#REF!+#REF!+#REF!)</f>
        <v>#REF!</v>
      </c>
      <c r="N17" s="40" t="e">
        <f>SUM(#REF!+#REF!+#REF!+#REF!+#REF!+#REF!+#REF!+#REF!+#REF!+#REF!+#REF!+#REF!)</f>
        <v>#REF!</v>
      </c>
      <c r="O17" s="40" t="e">
        <f>SUM(#REF!+#REF!+#REF!+#REF!+#REF!+#REF!+#REF!+#REF!+#REF!+#REF!+#REF!+#REF!)</f>
        <v>#REF!</v>
      </c>
      <c r="P17" s="31"/>
      <c r="Q17" s="40" t="e">
        <f>SUM(#REF!+#REF!+#REF!+#REF!+#REF!+#REF!+#REF!+#REF!+#REF!+#REF!+#REF!+#REF!)</f>
        <v>#REF!</v>
      </c>
      <c r="R17" s="40" t="e">
        <f>SUM(#REF!+#REF!+#REF!+#REF!+#REF!+#REF!+#REF!+#REF!+#REF!+#REF!+#REF!+#REF!)</f>
        <v>#REF!</v>
      </c>
      <c r="S17" s="40" t="e">
        <f>SUM(#REF!+#REF!+#REF!+#REF!+#REF!+#REF!+#REF!+#REF!+#REF!+#REF!+#REF!+#REF!)</f>
        <v>#REF!</v>
      </c>
      <c r="T17" s="40" t="e">
        <f>SUM(#REF!+#REF!+#REF!+#REF!+#REF!+#REF!+#REF!+#REF!+#REF!+#REF!+#REF!+#REF!)</f>
        <v>#REF!</v>
      </c>
      <c r="U17" s="31"/>
      <c r="V17" s="40" t="e">
        <f>SUM(#REF!+#REF!+#REF!+#REF!+#REF!+#REF!+#REF!+#REF!+#REF!+#REF!+#REF!+#REF!)</f>
        <v>#REF!</v>
      </c>
      <c r="W17" s="40" t="e">
        <f>SUM(#REF!+#REF!+#REF!+#REF!+#REF!+#REF!+#REF!+#REF!+#REF!+#REF!+#REF!+#REF!)</f>
        <v>#REF!</v>
      </c>
      <c r="X17" s="40" t="e">
        <f>SUM(#REF!+#REF!+#REF!+#REF!+#REF!+#REF!+#REF!+#REF!+#REF!+#REF!+#REF!+#REF!)</f>
        <v>#REF!</v>
      </c>
      <c r="Y17" s="40" t="e">
        <f>SUM(#REF!+#REF!+#REF!+#REF!+#REF!+#REF!+#REF!+#REF!+#REF!+#REF!+#REF!+#REF!)</f>
        <v>#REF!</v>
      </c>
      <c r="Z17" s="31"/>
      <c r="AA17" s="40" t="e">
        <f>SUM(#REF!+#REF!+#REF!+#REF!+#REF!+#REF!+#REF!+#REF!+#REF!+#REF!+#REF!+#REF!)</f>
        <v>#REF!</v>
      </c>
      <c r="AB17" s="40" t="e">
        <f>SUM(#REF!+#REF!+#REF!+#REF!+#REF!+#REF!+#REF!+#REF!+#REF!+#REF!+#REF!+#REF!)</f>
        <v>#REF!</v>
      </c>
      <c r="AC17" s="40" t="e">
        <f>SUM(#REF!+#REF!+#REF!+#REF!+#REF!+#REF!+#REF!+#REF!+#REF!+#REF!+#REF!+#REF!)</f>
        <v>#REF!</v>
      </c>
      <c r="AD17" s="63">
        <v>2719554.41</v>
      </c>
      <c r="AE17" s="63">
        <f>8798010.61+33459.91</f>
        <v>8831470.52</v>
      </c>
      <c r="AF17" s="63">
        <v>8856659.39</v>
      </c>
      <c r="AG17" s="63">
        <f>SUM(AD17+AE17-AF17)</f>
        <v>2694365.539999999</v>
      </c>
      <c r="AH17" s="63">
        <f>SUM(AE17*97.3%)</f>
        <v>8593020.81596</v>
      </c>
      <c r="AI17" s="63" t="e">
        <f>SUM(#REF!+#REF!+#REF!+#REF!+#REF!+#REF!+#REF!+#REF!+#REF!+#REF!+#REF!+#REF!)</f>
        <v>#REF!</v>
      </c>
    </row>
    <row r="18" spans="1:35" ht="14.25" customHeight="1">
      <c r="A18" s="7">
        <f t="shared" si="0"/>
        <v>3</v>
      </c>
      <c r="B18" s="77">
        <v>14</v>
      </c>
      <c r="C18" s="6" t="s">
        <v>44</v>
      </c>
      <c r="D18" s="9" t="s">
        <v>45</v>
      </c>
      <c r="E18" s="40" t="e">
        <f>SUM(#REF!+#REF!+#REF!+#REF!+#REF!+#REF!+#REF!+#REF!+#REF!+#REF!+#REF!+#REF!)</f>
        <v>#REF!</v>
      </c>
      <c r="F18" s="31"/>
      <c r="G18" s="40" t="e">
        <f>SUM(#REF!+#REF!+#REF!+#REF!+#REF!+#REF!+#REF!+#REF!+#REF!+#REF!+#REF!+#REF!)</f>
        <v>#REF!</v>
      </c>
      <c r="H18" s="40" t="e">
        <f>SUM(#REF!+#REF!+#REF!+#REF!+#REF!+#REF!+#REF!+#REF!+#REF!+#REF!+#REF!+#REF!)</f>
        <v>#REF!</v>
      </c>
      <c r="I18" s="40" t="e">
        <f>SUM(#REF!+#REF!+#REF!+#REF!+#REF!+#REF!+#REF!+#REF!+#REF!+#REF!+#REF!+#REF!)</f>
        <v>#REF!</v>
      </c>
      <c r="J18" s="40" t="e">
        <f>SUM(#REF!+#REF!+#REF!+#REF!+#REF!+#REF!+#REF!+#REF!+#REF!+#REF!+#REF!+#REF!)</f>
        <v>#REF!</v>
      </c>
      <c r="K18" s="31"/>
      <c r="L18" s="40" t="e">
        <f>SUM(#REF!+#REF!+#REF!+#REF!+#REF!+#REF!+#REF!+#REF!+#REF!+#REF!+#REF!+#REF!)</f>
        <v>#REF!</v>
      </c>
      <c r="M18" s="40" t="e">
        <f>SUM(#REF!+#REF!+#REF!+#REF!+#REF!+#REF!+#REF!+#REF!+#REF!+#REF!+#REF!+#REF!)</f>
        <v>#REF!</v>
      </c>
      <c r="N18" s="40" t="e">
        <f>SUM(#REF!+#REF!+#REF!+#REF!+#REF!+#REF!+#REF!+#REF!+#REF!+#REF!+#REF!+#REF!)</f>
        <v>#REF!</v>
      </c>
      <c r="O18" s="40" t="e">
        <f>SUM(#REF!+#REF!+#REF!+#REF!+#REF!+#REF!+#REF!+#REF!+#REF!+#REF!+#REF!+#REF!)</f>
        <v>#REF!</v>
      </c>
      <c r="P18" s="31"/>
      <c r="Q18" s="40" t="e">
        <f>SUM(#REF!+#REF!+#REF!+#REF!+#REF!+#REF!+#REF!+#REF!+#REF!+#REF!+#REF!+#REF!)</f>
        <v>#REF!</v>
      </c>
      <c r="R18" s="40" t="e">
        <f>SUM(#REF!+#REF!+#REF!+#REF!+#REF!+#REF!+#REF!+#REF!+#REF!+#REF!+#REF!+#REF!)</f>
        <v>#REF!</v>
      </c>
      <c r="S18" s="40" t="e">
        <f>SUM(#REF!+#REF!+#REF!+#REF!+#REF!+#REF!+#REF!+#REF!+#REF!+#REF!+#REF!+#REF!)</f>
        <v>#REF!</v>
      </c>
      <c r="T18" s="40" t="e">
        <f>SUM(#REF!+#REF!+#REF!+#REF!+#REF!+#REF!+#REF!+#REF!+#REF!+#REF!+#REF!+#REF!)</f>
        <v>#REF!</v>
      </c>
      <c r="U18" s="31"/>
      <c r="V18" s="40" t="e">
        <f>SUM(#REF!+#REF!+#REF!+#REF!+#REF!+#REF!+#REF!+#REF!+#REF!+#REF!+#REF!+#REF!)</f>
        <v>#REF!</v>
      </c>
      <c r="W18" s="40" t="e">
        <f>SUM(#REF!+#REF!+#REF!+#REF!+#REF!+#REF!+#REF!+#REF!+#REF!+#REF!+#REF!+#REF!)</f>
        <v>#REF!</v>
      </c>
      <c r="X18" s="40" t="e">
        <f>SUM(#REF!+#REF!+#REF!+#REF!+#REF!+#REF!+#REF!+#REF!+#REF!+#REF!+#REF!+#REF!)</f>
        <v>#REF!</v>
      </c>
      <c r="Y18" s="40" t="e">
        <f>SUM(#REF!+#REF!+#REF!+#REF!+#REF!+#REF!+#REF!+#REF!+#REF!+#REF!+#REF!+#REF!)</f>
        <v>#REF!</v>
      </c>
      <c r="Z18" s="31"/>
      <c r="AA18" s="40" t="e">
        <f>SUM(#REF!+#REF!+#REF!+#REF!+#REF!+#REF!+#REF!+#REF!+#REF!+#REF!+#REF!+#REF!)</f>
        <v>#REF!</v>
      </c>
      <c r="AB18" s="40" t="e">
        <f>SUM(#REF!+#REF!+#REF!+#REF!+#REF!+#REF!+#REF!+#REF!+#REF!+#REF!+#REF!+#REF!)</f>
        <v>#REF!</v>
      </c>
      <c r="AC18" s="40" t="e">
        <f>SUM(#REF!+#REF!+#REF!+#REF!+#REF!+#REF!+#REF!+#REF!+#REF!+#REF!+#REF!+#REF!)</f>
        <v>#REF!</v>
      </c>
      <c r="AD18" s="63">
        <v>1174778.29</v>
      </c>
      <c r="AE18" s="63">
        <f>1750349.52-30234.44</f>
        <v>1720115.08</v>
      </c>
      <c r="AF18" s="63">
        <v>1700124.14</v>
      </c>
      <c r="AG18" s="63">
        <f aca="true" t="shared" si="1" ref="AG18:AG37">SUM(AD18+AE18-AF18)</f>
        <v>1194769.2300000002</v>
      </c>
      <c r="AH18" s="63">
        <f aca="true" t="shared" si="2" ref="AH18:AH37">SUM(AE18*97.3%)</f>
        <v>1673671.97284</v>
      </c>
      <c r="AI18" s="63" t="e">
        <f>SUM(#REF!+#REF!+#REF!+#REF!+#REF!+#REF!+#REF!+#REF!+#REF!+#REF!+#REF!+#REF!)</f>
        <v>#REF!</v>
      </c>
    </row>
    <row r="19" spans="1:35" ht="12">
      <c r="A19" s="7">
        <f t="shared" si="0"/>
        <v>4</v>
      </c>
      <c r="B19" s="7">
        <v>38</v>
      </c>
      <c r="C19" s="6" t="s">
        <v>46</v>
      </c>
      <c r="D19" s="9" t="s">
        <v>47</v>
      </c>
      <c r="E19" s="40" t="e">
        <f>SUM(#REF!+#REF!+#REF!+#REF!+#REF!+#REF!+#REF!+#REF!+#REF!+#REF!+#REF!+#REF!)</f>
        <v>#REF!</v>
      </c>
      <c r="F19" s="31"/>
      <c r="G19" s="40" t="e">
        <f>SUM(#REF!+#REF!+#REF!+#REF!+#REF!+#REF!+#REF!+#REF!+#REF!+#REF!+#REF!+#REF!)</f>
        <v>#REF!</v>
      </c>
      <c r="H19" s="40" t="e">
        <f>SUM(#REF!+#REF!+#REF!+#REF!+#REF!+#REF!+#REF!+#REF!+#REF!+#REF!+#REF!+#REF!)</f>
        <v>#REF!</v>
      </c>
      <c r="I19" s="40" t="e">
        <f>SUM(#REF!+#REF!+#REF!+#REF!+#REF!+#REF!+#REF!+#REF!+#REF!+#REF!+#REF!+#REF!)</f>
        <v>#REF!</v>
      </c>
      <c r="J19" s="40" t="e">
        <f>SUM(#REF!+#REF!+#REF!+#REF!+#REF!+#REF!+#REF!+#REF!+#REF!+#REF!+#REF!+#REF!)</f>
        <v>#REF!</v>
      </c>
      <c r="K19" s="31"/>
      <c r="L19" s="40" t="e">
        <f>SUM(#REF!+#REF!+#REF!+#REF!+#REF!+#REF!+#REF!+#REF!+#REF!+#REF!+#REF!+#REF!)</f>
        <v>#REF!</v>
      </c>
      <c r="M19" s="40" t="e">
        <f>SUM(#REF!+#REF!+#REF!+#REF!+#REF!+#REF!+#REF!+#REF!+#REF!+#REF!+#REF!+#REF!)</f>
        <v>#REF!</v>
      </c>
      <c r="N19" s="40" t="e">
        <f>SUM(#REF!+#REF!+#REF!+#REF!+#REF!+#REF!+#REF!+#REF!+#REF!+#REF!+#REF!+#REF!)</f>
        <v>#REF!</v>
      </c>
      <c r="O19" s="40" t="e">
        <f>SUM(#REF!+#REF!+#REF!+#REF!+#REF!+#REF!+#REF!+#REF!+#REF!+#REF!+#REF!+#REF!)</f>
        <v>#REF!</v>
      </c>
      <c r="P19" s="31"/>
      <c r="Q19" s="40" t="e">
        <f>SUM(#REF!+#REF!+#REF!+#REF!+#REF!+#REF!+#REF!+#REF!+#REF!+#REF!+#REF!+#REF!)</f>
        <v>#REF!</v>
      </c>
      <c r="R19" s="40" t="e">
        <f>SUM(#REF!+#REF!+#REF!+#REF!+#REF!+#REF!+#REF!+#REF!+#REF!+#REF!+#REF!+#REF!)</f>
        <v>#REF!</v>
      </c>
      <c r="S19" s="40" t="e">
        <f>SUM(#REF!+#REF!+#REF!+#REF!+#REF!+#REF!+#REF!+#REF!+#REF!+#REF!+#REF!+#REF!)</f>
        <v>#REF!</v>
      </c>
      <c r="T19" s="40" t="e">
        <f>SUM(#REF!+#REF!+#REF!+#REF!+#REF!+#REF!+#REF!+#REF!+#REF!+#REF!+#REF!+#REF!)</f>
        <v>#REF!</v>
      </c>
      <c r="U19" s="31"/>
      <c r="V19" s="40" t="e">
        <f>SUM(#REF!+#REF!+#REF!+#REF!+#REF!+#REF!+#REF!+#REF!+#REF!+#REF!+#REF!+#REF!)</f>
        <v>#REF!</v>
      </c>
      <c r="W19" s="40" t="e">
        <f>SUM(#REF!+#REF!+#REF!+#REF!+#REF!+#REF!+#REF!+#REF!+#REF!+#REF!+#REF!+#REF!)</f>
        <v>#REF!</v>
      </c>
      <c r="X19" s="40" t="e">
        <f>SUM(#REF!+#REF!+#REF!+#REF!+#REF!+#REF!+#REF!+#REF!+#REF!+#REF!+#REF!+#REF!)</f>
        <v>#REF!</v>
      </c>
      <c r="Y19" s="40" t="e">
        <f>SUM(#REF!+#REF!+#REF!+#REF!+#REF!+#REF!+#REF!+#REF!+#REF!+#REF!+#REF!+#REF!)</f>
        <v>#REF!</v>
      </c>
      <c r="Z19" s="31"/>
      <c r="AA19" s="40" t="e">
        <f>SUM(#REF!+#REF!+#REF!+#REF!+#REF!+#REF!+#REF!+#REF!+#REF!+#REF!+#REF!+#REF!)</f>
        <v>#REF!</v>
      </c>
      <c r="AB19" s="40" t="e">
        <f>SUM(#REF!+#REF!+#REF!+#REF!+#REF!+#REF!+#REF!+#REF!+#REF!+#REF!+#REF!+#REF!)</f>
        <v>#REF!</v>
      </c>
      <c r="AC19" s="40" t="e">
        <f>SUM(#REF!+#REF!+#REF!+#REF!+#REF!+#REF!+#REF!+#REF!+#REF!+#REF!+#REF!+#REF!)</f>
        <v>#REF!</v>
      </c>
      <c r="AD19" s="63">
        <v>2175555.01</v>
      </c>
      <c r="AE19" s="63">
        <f>5741433.9+373.81</f>
        <v>5741807.71</v>
      </c>
      <c r="AF19" s="63">
        <v>5880866.75</v>
      </c>
      <c r="AG19" s="63">
        <f t="shared" si="1"/>
        <v>2036495.9699999997</v>
      </c>
      <c r="AH19" s="63">
        <f t="shared" si="2"/>
        <v>5586778.90183</v>
      </c>
      <c r="AI19" s="63" t="e">
        <f>SUM(#REF!+#REF!+#REF!+#REF!+#REF!+#REF!+#REF!+#REF!+#REF!+#REF!+#REF!+#REF!)</f>
        <v>#REF!</v>
      </c>
    </row>
    <row r="20" spans="1:35" ht="12">
      <c r="A20" s="7">
        <f t="shared" si="0"/>
        <v>5</v>
      </c>
      <c r="B20" s="7">
        <v>38</v>
      </c>
      <c r="C20" s="6" t="s">
        <v>48</v>
      </c>
      <c r="D20" s="9" t="s">
        <v>49</v>
      </c>
      <c r="E20" s="40" t="e">
        <f>SUM(#REF!+#REF!+#REF!+#REF!+#REF!+#REF!+#REF!+#REF!+#REF!+#REF!+#REF!+#REF!)</f>
        <v>#REF!</v>
      </c>
      <c r="F20" s="31"/>
      <c r="G20" s="40" t="e">
        <f>SUM(#REF!+#REF!+#REF!+#REF!+#REF!+#REF!+#REF!+#REF!+#REF!+#REF!+#REF!+#REF!)</f>
        <v>#REF!</v>
      </c>
      <c r="H20" s="40" t="e">
        <f>SUM(#REF!+#REF!+#REF!+#REF!+#REF!+#REF!+#REF!+#REF!+#REF!+#REF!+#REF!+#REF!)</f>
        <v>#REF!</v>
      </c>
      <c r="I20" s="40" t="e">
        <f>SUM(#REF!+#REF!+#REF!+#REF!+#REF!+#REF!+#REF!+#REF!+#REF!+#REF!+#REF!+#REF!)</f>
        <v>#REF!</v>
      </c>
      <c r="J20" s="40" t="e">
        <f>SUM(#REF!+#REF!+#REF!+#REF!+#REF!+#REF!+#REF!+#REF!+#REF!+#REF!+#REF!+#REF!)</f>
        <v>#REF!</v>
      </c>
      <c r="K20" s="31"/>
      <c r="L20" s="40" t="e">
        <f>SUM(#REF!+#REF!+#REF!+#REF!+#REF!+#REF!+#REF!+#REF!+#REF!+#REF!+#REF!+#REF!)</f>
        <v>#REF!</v>
      </c>
      <c r="M20" s="40" t="e">
        <f>SUM(#REF!+#REF!+#REF!+#REF!+#REF!+#REF!+#REF!+#REF!+#REF!+#REF!+#REF!+#REF!)</f>
        <v>#REF!</v>
      </c>
      <c r="N20" s="40" t="e">
        <f>SUM(#REF!+#REF!+#REF!+#REF!+#REF!+#REF!+#REF!+#REF!+#REF!+#REF!+#REF!+#REF!)</f>
        <v>#REF!</v>
      </c>
      <c r="O20" s="40" t="e">
        <f>SUM(#REF!+#REF!+#REF!+#REF!+#REF!+#REF!+#REF!+#REF!+#REF!+#REF!+#REF!+#REF!)</f>
        <v>#REF!</v>
      </c>
      <c r="P20" s="31"/>
      <c r="Q20" s="40" t="e">
        <f>SUM(#REF!+#REF!+#REF!+#REF!+#REF!+#REF!+#REF!+#REF!+#REF!+#REF!+#REF!+#REF!)</f>
        <v>#REF!</v>
      </c>
      <c r="R20" s="40" t="e">
        <f>SUM(#REF!+#REF!+#REF!+#REF!+#REF!+#REF!+#REF!+#REF!+#REF!+#REF!+#REF!+#REF!)</f>
        <v>#REF!</v>
      </c>
      <c r="S20" s="40" t="e">
        <f>SUM(#REF!+#REF!+#REF!+#REF!+#REF!+#REF!+#REF!+#REF!+#REF!+#REF!+#REF!+#REF!)</f>
        <v>#REF!</v>
      </c>
      <c r="T20" s="40" t="e">
        <f>SUM(#REF!+#REF!+#REF!+#REF!+#REF!+#REF!+#REF!+#REF!+#REF!+#REF!+#REF!+#REF!)</f>
        <v>#REF!</v>
      </c>
      <c r="U20" s="31"/>
      <c r="V20" s="40" t="e">
        <f>SUM(#REF!+#REF!+#REF!+#REF!+#REF!+#REF!+#REF!+#REF!+#REF!+#REF!+#REF!+#REF!)</f>
        <v>#REF!</v>
      </c>
      <c r="W20" s="40" t="e">
        <f>SUM(#REF!+#REF!+#REF!+#REF!+#REF!+#REF!+#REF!+#REF!+#REF!+#REF!+#REF!+#REF!)</f>
        <v>#REF!</v>
      </c>
      <c r="X20" s="40" t="e">
        <f>SUM(#REF!+#REF!+#REF!+#REF!+#REF!+#REF!+#REF!+#REF!+#REF!+#REF!+#REF!+#REF!)</f>
        <v>#REF!</v>
      </c>
      <c r="Y20" s="40" t="e">
        <f>SUM(#REF!+#REF!+#REF!+#REF!+#REF!+#REF!+#REF!+#REF!+#REF!+#REF!+#REF!+#REF!)</f>
        <v>#REF!</v>
      </c>
      <c r="Z20" s="31"/>
      <c r="AA20" s="40" t="e">
        <f>SUM(#REF!+#REF!+#REF!+#REF!+#REF!+#REF!+#REF!+#REF!+#REF!+#REF!+#REF!+#REF!)</f>
        <v>#REF!</v>
      </c>
      <c r="AB20" s="40" t="e">
        <f>SUM(#REF!+#REF!+#REF!+#REF!+#REF!+#REF!+#REF!+#REF!+#REF!+#REF!+#REF!+#REF!)</f>
        <v>#REF!</v>
      </c>
      <c r="AC20" s="40" t="e">
        <f>SUM(#REF!+#REF!+#REF!+#REF!+#REF!+#REF!+#REF!+#REF!+#REF!+#REF!+#REF!+#REF!)</f>
        <v>#REF!</v>
      </c>
      <c r="AD20" s="63">
        <v>992891.55</v>
      </c>
      <c r="AE20" s="63">
        <f>3423259.38-1717.15</f>
        <v>3421542.23</v>
      </c>
      <c r="AF20" s="63">
        <v>3522062.68</v>
      </c>
      <c r="AG20" s="63">
        <f t="shared" si="1"/>
        <v>892371.1000000001</v>
      </c>
      <c r="AH20" s="63">
        <f t="shared" si="2"/>
        <v>3329160.58979</v>
      </c>
      <c r="AI20" s="63" t="e">
        <f>SUM(#REF!+#REF!+#REF!+#REF!+#REF!+#REF!+#REF!+#REF!+#REF!+#REF!+#REF!+#REF!)</f>
        <v>#REF!</v>
      </c>
    </row>
    <row r="21" spans="1:35" ht="14.25" customHeight="1">
      <c r="A21" s="7">
        <f t="shared" si="0"/>
        <v>6</v>
      </c>
      <c r="B21" s="70">
        <v>23</v>
      </c>
      <c r="C21" s="85" t="s">
        <v>50</v>
      </c>
      <c r="D21" s="9" t="s">
        <v>51</v>
      </c>
      <c r="E21" s="71" t="e">
        <f>SUM(#REF!+#REF!+#REF!+#REF!+#REF!+#REF!+#REF!+#REF!+#REF!+#REF!+#REF!+#REF!)</f>
        <v>#REF!</v>
      </c>
      <c r="F21" s="94"/>
      <c r="G21" s="71" t="e">
        <f>SUM(#REF!+#REF!+#REF!+#REF!+#REF!+#REF!+#REF!+#REF!+#REF!+#REF!+#REF!+#REF!)</f>
        <v>#REF!</v>
      </c>
      <c r="H21" s="71" t="e">
        <f>SUM(#REF!+#REF!+#REF!+#REF!+#REF!+#REF!+#REF!+#REF!+#REF!+#REF!+#REF!+#REF!)</f>
        <v>#REF!</v>
      </c>
      <c r="I21" s="71" t="e">
        <f>SUM(#REF!+#REF!+#REF!+#REF!+#REF!+#REF!+#REF!+#REF!+#REF!+#REF!+#REF!+#REF!)</f>
        <v>#REF!</v>
      </c>
      <c r="J21" s="71" t="e">
        <f>SUM(#REF!+#REF!+#REF!+#REF!+#REF!+#REF!+#REF!+#REF!+#REF!+#REF!+#REF!+#REF!)</f>
        <v>#REF!</v>
      </c>
      <c r="K21" s="94"/>
      <c r="L21" s="71" t="e">
        <f>SUM(#REF!+#REF!+#REF!+#REF!+#REF!+#REF!+#REF!+#REF!+#REF!+#REF!+#REF!+#REF!)</f>
        <v>#REF!</v>
      </c>
      <c r="M21" s="71" t="e">
        <f>SUM(#REF!+#REF!+#REF!+#REF!+#REF!+#REF!+#REF!+#REF!+#REF!+#REF!+#REF!+#REF!)</f>
        <v>#REF!</v>
      </c>
      <c r="N21" s="71" t="e">
        <f>SUM(#REF!+#REF!+#REF!+#REF!+#REF!+#REF!+#REF!+#REF!+#REF!+#REF!+#REF!+#REF!)</f>
        <v>#REF!</v>
      </c>
      <c r="O21" s="71" t="e">
        <f>SUM(#REF!+#REF!+#REF!+#REF!+#REF!+#REF!+#REF!+#REF!+#REF!+#REF!+#REF!+#REF!)</f>
        <v>#REF!</v>
      </c>
      <c r="P21" s="94"/>
      <c r="Q21" s="71" t="e">
        <f>SUM(#REF!+#REF!+#REF!+#REF!+#REF!+#REF!+#REF!+#REF!+#REF!+#REF!+#REF!+#REF!)</f>
        <v>#REF!</v>
      </c>
      <c r="R21" s="71" t="e">
        <f>SUM(#REF!+#REF!+#REF!+#REF!+#REF!+#REF!+#REF!+#REF!+#REF!+#REF!+#REF!+#REF!)</f>
        <v>#REF!</v>
      </c>
      <c r="S21" s="71" t="e">
        <f>SUM(#REF!+#REF!+#REF!+#REF!+#REF!+#REF!+#REF!+#REF!+#REF!+#REF!+#REF!+#REF!)</f>
        <v>#REF!</v>
      </c>
      <c r="T21" s="71" t="e">
        <f>SUM(#REF!+#REF!+#REF!+#REF!+#REF!+#REF!+#REF!+#REF!+#REF!+#REF!+#REF!+#REF!)</f>
        <v>#REF!</v>
      </c>
      <c r="U21" s="94"/>
      <c r="V21" s="71" t="e">
        <f>SUM(#REF!+#REF!+#REF!+#REF!+#REF!+#REF!+#REF!+#REF!+#REF!+#REF!+#REF!+#REF!)</f>
        <v>#REF!</v>
      </c>
      <c r="W21" s="71" t="e">
        <f>SUM(#REF!+#REF!+#REF!+#REF!+#REF!+#REF!+#REF!+#REF!+#REF!+#REF!+#REF!+#REF!)</f>
        <v>#REF!</v>
      </c>
      <c r="X21" s="71" t="e">
        <f>SUM(#REF!+#REF!+#REF!+#REF!+#REF!+#REF!+#REF!+#REF!+#REF!+#REF!+#REF!+#REF!)</f>
        <v>#REF!</v>
      </c>
      <c r="Y21" s="71" t="e">
        <f>SUM(#REF!+#REF!+#REF!+#REF!+#REF!+#REF!+#REF!+#REF!+#REF!+#REF!+#REF!+#REF!)</f>
        <v>#REF!</v>
      </c>
      <c r="Z21" s="94"/>
      <c r="AA21" s="71" t="e">
        <f>SUM(#REF!+#REF!+#REF!+#REF!+#REF!+#REF!+#REF!+#REF!+#REF!+#REF!+#REF!+#REF!)</f>
        <v>#REF!</v>
      </c>
      <c r="AB21" s="71" t="e">
        <f>SUM(#REF!+#REF!+#REF!+#REF!+#REF!+#REF!+#REF!+#REF!+#REF!+#REF!+#REF!+#REF!)</f>
        <v>#REF!</v>
      </c>
      <c r="AC21" s="71" t="e">
        <f>SUM(#REF!+#REF!+#REF!+#REF!+#REF!+#REF!+#REF!+#REF!+#REF!+#REF!+#REF!+#REF!)</f>
        <v>#REF!</v>
      </c>
      <c r="AD21" s="69">
        <v>3452696.37</v>
      </c>
      <c r="AE21" s="69">
        <f>11672729.11-49831.27</f>
        <v>11622897.84</v>
      </c>
      <c r="AF21" s="69">
        <v>11543202.53</v>
      </c>
      <c r="AG21" s="69">
        <f t="shared" si="1"/>
        <v>3532391.6800000016</v>
      </c>
      <c r="AH21" s="69">
        <f t="shared" si="2"/>
        <v>11309079.59832</v>
      </c>
      <c r="AI21" s="69" t="e">
        <f>SUM(#REF!+#REF!+#REF!+#REF!+#REF!+#REF!+#REF!+#REF!+#REF!+#REF!+#REF!+#REF!)</f>
        <v>#REF!</v>
      </c>
    </row>
    <row r="22" spans="1:35" ht="12">
      <c r="A22" s="7">
        <f t="shared" si="0"/>
        <v>7</v>
      </c>
      <c r="B22" s="7">
        <v>38</v>
      </c>
      <c r="C22" s="6" t="s">
        <v>52</v>
      </c>
      <c r="D22" s="9" t="s">
        <v>53</v>
      </c>
      <c r="E22" s="40" t="e">
        <f>SUM(#REF!+#REF!+#REF!+#REF!+#REF!+#REF!+#REF!+#REF!+#REF!+#REF!+#REF!+#REF!)</f>
        <v>#REF!</v>
      </c>
      <c r="F22" s="31"/>
      <c r="G22" s="40" t="e">
        <f>SUM(#REF!+#REF!+#REF!+#REF!+#REF!+#REF!+#REF!+#REF!+#REF!+#REF!+#REF!+#REF!)</f>
        <v>#REF!</v>
      </c>
      <c r="H22" s="40" t="e">
        <f>SUM(#REF!+#REF!+#REF!+#REF!+#REF!+#REF!+#REF!+#REF!+#REF!+#REF!+#REF!+#REF!)</f>
        <v>#REF!</v>
      </c>
      <c r="I22" s="40" t="e">
        <f>SUM(#REF!+#REF!+#REF!+#REF!+#REF!+#REF!+#REF!+#REF!+#REF!+#REF!+#REF!+#REF!)</f>
        <v>#REF!</v>
      </c>
      <c r="J22" s="40" t="e">
        <f>SUM(#REF!+#REF!+#REF!+#REF!+#REF!+#REF!+#REF!+#REF!+#REF!+#REF!+#REF!+#REF!)</f>
        <v>#REF!</v>
      </c>
      <c r="K22" s="31"/>
      <c r="L22" s="40" t="e">
        <f>SUM(#REF!+#REF!+#REF!+#REF!+#REF!+#REF!+#REF!+#REF!+#REF!+#REF!+#REF!+#REF!)</f>
        <v>#REF!</v>
      </c>
      <c r="M22" s="40" t="e">
        <f>SUM(#REF!+#REF!+#REF!+#REF!+#REF!+#REF!+#REF!+#REF!+#REF!+#REF!+#REF!+#REF!)</f>
        <v>#REF!</v>
      </c>
      <c r="N22" s="40" t="e">
        <f>SUM(#REF!+#REF!+#REF!+#REF!+#REF!+#REF!+#REF!+#REF!+#REF!+#REF!+#REF!+#REF!)</f>
        <v>#REF!</v>
      </c>
      <c r="O22" s="40" t="e">
        <f>SUM(#REF!+#REF!+#REF!+#REF!+#REF!+#REF!+#REF!+#REF!+#REF!+#REF!+#REF!+#REF!)</f>
        <v>#REF!</v>
      </c>
      <c r="P22" s="31"/>
      <c r="Q22" s="40" t="e">
        <f>SUM(#REF!+#REF!+#REF!+#REF!+#REF!+#REF!+#REF!+#REF!+#REF!+#REF!+#REF!+#REF!)</f>
        <v>#REF!</v>
      </c>
      <c r="R22" s="40" t="e">
        <f>SUM(#REF!+#REF!+#REF!+#REF!+#REF!+#REF!+#REF!+#REF!+#REF!+#REF!+#REF!+#REF!)</f>
        <v>#REF!</v>
      </c>
      <c r="S22" s="40" t="e">
        <f>SUM(#REF!+#REF!+#REF!+#REF!+#REF!+#REF!+#REF!+#REF!+#REF!+#REF!+#REF!+#REF!)</f>
        <v>#REF!</v>
      </c>
      <c r="T22" s="40" t="e">
        <f>SUM(#REF!+#REF!+#REF!+#REF!+#REF!+#REF!+#REF!+#REF!+#REF!+#REF!+#REF!+#REF!)</f>
        <v>#REF!</v>
      </c>
      <c r="U22" s="31"/>
      <c r="V22" s="40" t="e">
        <f>SUM(#REF!+#REF!+#REF!+#REF!+#REF!+#REF!+#REF!+#REF!+#REF!+#REF!+#REF!+#REF!)</f>
        <v>#REF!</v>
      </c>
      <c r="W22" s="40" t="e">
        <f>SUM(#REF!+#REF!+#REF!+#REF!+#REF!+#REF!+#REF!+#REF!+#REF!+#REF!+#REF!+#REF!)</f>
        <v>#REF!</v>
      </c>
      <c r="X22" s="40" t="e">
        <f>SUM(#REF!+#REF!+#REF!+#REF!+#REF!+#REF!+#REF!+#REF!+#REF!+#REF!+#REF!+#REF!)</f>
        <v>#REF!</v>
      </c>
      <c r="Y22" s="40" t="e">
        <f>SUM(#REF!+#REF!+#REF!+#REF!+#REF!+#REF!+#REF!+#REF!+#REF!+#REF!+#REF!+#REF!)</f>
        <v>#REF!</v>
      </c>
      <c r="Z22" s="31"/>
      <c r="AA22" s="40" t="e">
        <f>SUM(#REF!+#REF!+#REF!+#REF!+#REF!+#REF!+#REF!+#REF!+#REF!+#REF!+#REF!+#REF!)</f>
        <v>#REF!</v>
      </c>
      <c r="AB22" s="40" t="e">
        <f>SUM(#REF!+#REF!+#REF!+#REF!+#REF!+#REF!+#REF!+#REF!+#REF!+#REF!+#REF!+#REF!)</f>
        <v>#REF!</v>
      </c>
      <c r="AC22" s="40" t="e">
        <f>SUM(#REF!+#REF!+#REF!+#REF!+#REF!+#REF!+#REF!+#REF!+#REF!+#REF!+#REF!+#REF!)</f>
        <v>#REF!</v>
      </c>
      <c r="AD22" s="63">
        <v>963205.81</v>
      </c>
      <c r="AE22" s="63">
        <f>2815922-5858.41</f>
        <v>2810063.59</v>
      </c>
      <c r="AF22" s="63">
        <v>2782664.75</v>
      </c>
      <c r="AG22" s="63">
        <f t="shared" si="1"/>
        <v>990604.6499999999</v>
      </c>
      <c r="AH22" s="63">
        <f t="shared" si="2"/>
        <v>2734191.8730699997</v>
      </c>
      <c r="AI22" s="63" t="e">
        <f>SUM(#REF!+#REF!+#REF!+#REF!+#REF!+#REF!+#REF!+#REF!+#REF!+#REF!+#REF!+#REF!)</f>
        <v>#REF!</v>
      </c>
    </row>
    <row r="23" spans="1:35" ht="12">
      <c r="A23" s="7">
        <f t="shared" si="0"/>
        <v>8</v>
      </c>
      <c r="B23" s="7">
        <v>38</v>
      </c>
      <c r="C23" s="6" t="s">
        <v>54</v>
      </c>
      <c r="D23" s="9" t="s">
        <v>55</v>
      </c>
      <c r="E23" s="40" t="e">
        <f>SUM(#REF!+#REF!+#REF!+#REF!+#REF!+#REF!+#REF!+#REF!+#REF!+#REF!+#REF!+#REF!)</f>
        <v>#REF!</v>
      </c>
      <c r="F23" s="31"/>
      <c r="G23" s="40" t="e">
        <f>SUM(#REF!+#REF!+#REF!+#REF!+#REF!+#REF!+#REF!+#REF!+#REF!+#REF!+#REF!+#REF!)</f>
        <v>#REF!</v>
      </c>
      <c r="H23" s="40" t="e">
        <f>SUM(#REF!+#REF!+#REF!+#REF!+#REF!+#REF!+#REF!+#REF!+#REF!+#REF!+#REF!+#REF!)</f>
        <v>#REF!</v>
      </c>
      <c r="I23" s="40" t="e">
        <f>SUM(#REF!+#REF!+#REF!+#REF!+#REF!+#REF!+#REF!+#REF!+#REF!+#REF!+#REF!+#REF!)</f>
        <v>#REF!</v>
      </c>
      <c r="J23" s="40" t="e">
        <f>SUM(#REF!+#REF!+#REF!+#REF!+#REF!+#REF!+#REF!+#REF!+#REF!+#REF!+#REF!+#REF!)</f>
        <v>#REF!</v>
      </c>
      <c r="K23" s="31"/>
      <c r="L23" s="40" t="e">
        <f>SUM(#REF!+#REF!+#REF!+#REF!+#REF!+#REF!+#REF!+#REF!+#REF!+#REF!+#REF!+#REF!)</f>
        <v>#REF!</v>
      </c>
      <c r="M23" s="40" t="e">
        <f>SUM(#REF!+#REF!+#REF!+#REF!+#REF!+#REF!+#REF!+#REF!+#REF!+#REF!+#REF!+#REF!)</f>
        <v>#REF!</v>
      </c>
      <c r="N23" s="40" t="e">
        <f>SUM(#REF!+#REF!+#REF!+#REF!+#REF!+#REF!+#REF!+#REF!+#REF!+#REF!+#REF!+#REF!)</f>
        <v>#REF!</v>
      </c>
      <c r="O23" s="40" t="e">
        <f>SUM(#REF!+#REF!+#REF!+#REF!+#REF!+#REF!+#REF!+#REF!+#REF!+#REF!+#REF!+#REF!)</f>
        <v>#REF!</v>
      </c>
      <c r="P23" s="31"/>
      <c r="Q23" s="40" t="e">
        <f>SUM(#REF!+#REF!+#REF!+#REF!+#REF!+#REF!+#REF!+#REF!+#REF!+#REF!+#REF!+#REF!)</f>
        <v>#REF!</v>
      </c>
      <c r="R23" s="40" t="e">
        <f>SUM(#REF!+#REF!+#REF!+#REF!+#REF!+#REF!+#REF!+#REF!+#REF!+#REF!+#REF!+#REF!)</f>
        <v>#REF!</v>
      </c>
      <c r="S23" s="40" t="e">
        <f>SUM(#REF!+#REF!+#REF!+#REF!+#REF!+#REF!+#REF!+#REF!+#REF!+#REF!+#REF!+#REF!)</f>
        <v>#REF!</v>
      </c>
      <c r="T23" s="40" t="e">
        <f>SUM(#REF!+#REF!+#REF!+#REF!+#REF!+#REF!+#REF!+#REF!+#REF!+#REF!+#REF!+#REF!)</f>
        <v>#REF!</v>
      </c>
      <c r="U23" s="31"/>
      <c r="V23" s="40" t="e">
        <f>SUM(#REF!+#REF!+#REF!+#REF!+#REF!+#REF!+#REF!+#REF!+#REF!+#REF!+#REF!+#REF!)</f>
        <v>#REF!</v>
      </c>
      <c r="W23" s="40" t="e">
        <f>SUM(#REF!+#REF!+#REF!+#REF!+#REF!+#REF!+#REF!+#REF!+#REF!+#REF!+#REF!+#REF!)</f>
        <v>#REF!</v>
      </c>
      <c r="X23" s="40" t="e">
        <f>SUM(#REF!+#REF!+#REF!+#REF!+#REF!+#REF!+#REF!+#REF!+#REF!+#REF!+#REF!+#REF!)</f>
        <v>#REF!</v>
      </c>
      <c r="Y23" s="40" t="e">
        <f>SUM(#REF!+#REF!+#REF!+#REF!+#REF!+#REF!+#REF!+#REF!+#REF!+#REF!+#REF!+#REF!)</f>
        <v>#REF!</v>
      </c>
      <c r="Z23" s="31"/>
      <c r="AA23" s="40" t="e">
        <f>SUM(#REF!+#REF!+#REF!+#REF!+#REF!+#REF!+#REF!+#REF!+#REF!+#REF!+#REF!+#REF!)</f>
        <v>#REF!</v>
      </c>
      <c r="AB23" s="40" t="e">
        <f>SUM(#REF!+#REF!+#REF!+#REF!+#REF!+#REF!+#REF!+#REF!+#REF!+#REF!+#REF!+#REF!)</f>
        <v>#REF!</v>
      </c>
      <c r="AC23" s="40" t="e">
        <f>SUM(#REF!+#REF!+#REF!+#REF!+#REF!+#REF!+#REF!+#REF!+#REF!+#REF!+#REF!+#REF!)</f>
        <v>#REF!</v>
      </c>
      <c r="AD23" s="63">
        <v>1125526.87</v>
      </c>
      <c r="AE23" s="63">
        <f>3406962.43-8390.09</f>
        <v>3398572.3400000003</v>
      </c>
      <c r="AF23" s="63">
        <v>3561795.04</v>
      </c>
      <c r="AG23" s="63">
        <f t="shared" si="1"/>
        <v>962304.1700000009</v>
      </c>
      <c r="AH23" s="63">
        <f t="shared" si="2"/>
        <v>3306810.88682</v>
      </c>
      <c r="AI23" s="63" t="e">
        <f>SUM(#REF!+#REF!+#REF!+#REF!+#REF!+#REF!+#REF!+#REF!+#REF!+#REF!+#REF!+#REF!)</f>
        <v>#REF!</v>
      </c>
    </row>
    <row r="24" spans="1:35" ht="15" customHeight="1">
      <c r="A24" s="7">
        <f t="shared" si="0"/>
        <v>9</v>
      </c>
      <c r="B24" s="7">
        <v>38</v>
      </c>
      <c r="C24" s="6" t="s">
        <v>56</v>
      </c>
      <c r="D24" s="9" t="s">
        <v>57</v>
      </c>
      <c r="E24" s="40" t="e">
        <f>SUM(#REF!+#REF!+#REF!+#REF!+#REF!+#REF!+#REF!+#REF!+#REF!+#REF!+#REF!+#REF!)</f>
        <v>#REF!</v>
      </c>
      <c r="F24" s="31"/>
      <c r="G24" s="40" t="e">
        <f>SUM(#REF!+#REF!+#REF!+#REF!+#REF!+#REF!+#REF!+#REF!+#REF!+#REF!+#REF!+#REF!)</f>
        <v>#REF!</v>
      </c>
      <c r="H24" s="40" t="e">
        <f>SUM(#REF!+#REF!+#REF!+#REF!+#REF!+#REF!+#REF!+#REF!+#REF!+#REF!+#REF!+#REF!)</f>
        <v>#REF!</v>
      </c>
      <c r="I24" s="40" t="e">
        <f>SUM(#REF!+#REF!+#REF!+#REF!+#REF!+#REF!+#REF!+#REF!+#REF!+#REF!+#REF!+#REF!)</f>
        <v>#REF!</v>
      </c>
      <c r="J24" s="40" t="e">
        <f>SUM(#REF!+#REF!+#REF!+#REF!+#REF!+#REF!+#REF!+#REF!+#REF!+#REF!+#REF!+#REF!)</f>
        <v>#REF!</v>
      </c>
      <c r="K24" s="31"/>
      <c r="L24" s="40" t="e">
        <f>SUM(#REF!+#REF!+#REF!+#REF!+#REF!+#REF!+#REF!+#REF!+#REF!+#REF!+#REF!+#REF!)</f>
        <v>#REF!</v>
      </c>
      <c r="M24" s="40" t="e">
        <f>SUM(#REF!+#REF!+#REF!+#REF!+#REF!+#REF!+#REF!+#REF!+#REF!+#REF!+#REF!+#REF!)</f>
        <v>#REF!</v>
      </c>
      <c r="N24" s="40" t="e">
        <f>SUM(#REF!+#REF!+#REF!+#REF!+#REF!+#REF!+#REF!+#REF!+#REF!+#REF!+#REF!+#REF!)</f>
        <v>#REF!</v>
      </c>
      <c r="O24" s="40" t="e">
        <f>SUM(#REF!+#REF!+#REF!+#REF!+#REF!+#REF!+#REF!+#REF!+#REF!+#REF!+#REF!+#REF!)</f>
        <v>#REF!</v>
      </c>
      <c r="P24" s="31"/>
      <c r="Q24" s="40" t="e">
        <f>SUM(#REF!+#REF!+#REF!+#REF!+#REF!+#REF!+#REF!+#REF!+#REF!+#REF!+#REF!+#REF!)</f>
        <v>#REF!</v>
      </c>
      <c r="R24" s="40" t="e">
        <f>SUM(#REF!+#REF!+#REF!+#REF!+#REF!+#REF!+#REF!+#REF!+#REF!+#REF!+#REF!+#REF!)</f>
        <v>#REF!</v>
      </c>
      <c r="S24" s="40" t="e">
        <f>SUM(#REF!+#REF!+#REF!+#REF!+#REF!+#REF!+#REF!+#REF!+#REF!+#REF!+#REF!+#REF!)</f>
        <v>#REF!</v>
      </c>
      <c r="T24" s="40" t="e">
        <f>SUM(#REF!+#REF!+#REF!+#REF!+#REF!+#REF!+#REF!+#REF!+#REF!+#REF!+#REF!+#REF!)</f>
        <v>#REF!</v>
      </c>
      <c r="U24" s="31"/>
      <c r="V24" s="40" t="e">
        <f>SUM(#REF!+#REF!+#REF!+#REF!+#REF!+#REF!+#REF!+#REF!+#REF!+#REF!+#REF!+#REF!)</f>
        <v>#REF!</v>
      </c>
      <c r="W24" s="40" t="e">
        <f>SUM(#REF!+#REF!+#REF!+#REF!+#REF!+#REF!+#REF!+#REF!+#REF!+#REF!+#REF!+#REF!)</f>
        <v>#REF!</v>
      </c>
      <c r="X24" s="40" t="e">
        <f>SUM(#REF!+#REF!+#REF!+#REF!+#REF!+#REF!+#REF!+#REF!+#REF!+#REF!+#REF!+#REF!)</f>
        <v>#REF!</v>
      </c>
      <c r="Y24" s="40" t="e">
        <f>SUM(#REF!+#REF!+#REF!+#REF!+#REF!+#REF!+#REF!+#REF!+#REF!+#REF!+#REF!+#REF!)</f>
        <v>#REF!</v>
      </c>
      <c r="Z24" s="31"/>
      <c r="AA24" s="40" t="e">
        <f>SUM(#REF!+#REF!+#REF!+#REF!+#REF!+#REF!+#REF!+#REF!+#REF!+#REF!+#REF!+#REF!)</f>
        <v>#REF!</v>
      </c>
      <c r="AB24" s="40" t="e">
        <f>SUM(#REF!+#REF!+#REF!+#REF!+#REF!+#REF!+#REF!+#REF!+#REF!+#REF!+#REF!+#REF!)</f>
        <v>#REF!</v>
      </c>
      <c r="AC24" s="40" t="e">
        <f>SUM(#REF!+#REF!+#REF!+#REF!+#REF!+#REF!+#REF!+#REF!+#REF!+#REF!+#REF!+#REF!)</f>
        <v>#REF!</v>
      </c>
      <c r="AD24" s="63">
        <v>1141591.59</v>
      </c>
      <c r="AE24" s="63">
        <f>2901403.63-6134.8</f>
        <v>2895268.83</v>
      </c>
      <c r="AF24" s="63">
        <v>2756578.11</v>
      </c>
      <c r="AG24" s="63">
        <f t="shared" si="1"/>
        <v>1280282.31</v>
      </c>
      <c r="AH24" s="63">
        <f t="shared" si="2"/>
        <v>2817096.57159</v>
      </c>
      <c r="AI24" s="63" t="e">
        <f>SUM(#REF!+#REF!+#REF!+#REF!+#REF!+#REF!+#REF!+#REF!+#REF!+#REF!+#REF!+#REF!)</f>
        <v>#REF!</v>
      </c>
    </row>
    <row r="25" spans="1:35" ht="13.5" customHeight="1">
      <c r="A25" s="7">
        <f t="shared" si="0"/>
        <v>10</v>
      </c>
      <c r="B25" s="7">
        <v>38</v>
      </c>
      <c r="C25" s="6" t="s">
        <v>58</v>
      </c>
      <c r="D25" s="9" t="s">
        <v>59</v>
      </c>
      <c r="E25" s="40" t="e">
        <f>SUM(#REF!+#REF!+#REF!+#REF!+#REF!+#REF!+#REF!+#REF!+#REF!+#REF!+#REF!+#REF!)</f>
        <v>#REF!</v>
      </c>
      <c r="F25" s="31"/>
      <c r="G25" s="40" t="e">
        <f>SUM(#REF!+#REF!+#REF!+#REF!+#REF!+#REF!+#REF!+#REF!+#REF!+#REF!+#REF!+#REF!)</f>
        <v>#REF!</v>
      </c>
      <c r="H25" s="40" t="e">
        <f>SUM(#REF!+#REF!+#REF!+#REF!+#REF!+#REF!+#REF!+#REF!+#REF!+#REF!+#REF!+#REF!)</f>
        <v>#REF!</v>
      </c>
      <c r="I25" s="40" t="e">
        <f>SUM(#REF!+#REF!+#REF!+#REF!+#REF!+#REF!+#REF!+#REF!+#REF!+#REF!+#REF!+#REF!)</f>
        <v>#REF!</v>
      </c>
      <c r="J25" s="40" t="e">
        <f>SUM(#REF!+#REF!+#REF!+#REF!+#REF!+#REF!+#REF!+#REF!+#REF!+#REF!+#REF!+#REF!)</f>
        <v>#REF!</v>
      </c>
      <c r="K25" s="31"/>
      <c r="L25" s="40" t="e">
        <f>SUM(#REF!+#REF!+#REF!+#REF!+#REF!+#REF!+#REF!+#REF!+#REF!+#REF!+#REF!+#REF!)</f>
        <v>#REF!</v>
      </c>
      <c r="M25" s="40" t="e">
        <f>SUM(#REF!+#REF!+#REF!+#REF!+#REF!+#REF!+#REF!+#REF!+#REF!+#REF!+#REF!+#REF!)</f>
        <v>#REF!</v>
      </c>
      <c r="N25" s="40" t="e">
        <f>SUM(#REF!+#REF!+#REF!+#REF!+#REF!+#REF!+#REF!+#REF!+#REF!+#REF!+#REF!+#REF!)</f>
        <v>#REF!</v>
      </c>
      <c r="O25" s="40" t="e">
        <f>SUM(#REF!+#REF!+#REF!+#REF!+#REF!+#REF!+#REF!+#REF!+#REF!+#REF!+#REF!+#REF!)</f>
        <v>#REF!</v>
      </c>
      <c r="P25" s="31"/>
      <c r="Q25" s="40" t="e">
        <f>SUM(#REF!+#REF!+#REF!+#REF!+#REF!+#REF!+#REF!+#REF!+#REF!+#REF!+#REF!+#REF!)</f>
        <v>#REF!</v>
      </c>
      <c r="R25" s="40" t="e">
        <f>SUM(#REF!+#REF!+#REF!+#REF!+#REF!+#REF!+#REF!+#REF!+#REF!+#REF!+#REF!+#REF!)</f>
        <v>#REF!</v>
      </c>
      <c r="S25" s="40" t="e">
        <f>SUM(#REF!+#REF!+#REF!+#REF!+#REF!+#REF!+#REF!+#REF!+#REF!+#REF!+#REF!+#REF!)</f>
        <v>#REF!</v>
      </c>
      <c r="T25" s="40" t="e">
        <f>SUM(#REF!+#REF!+#REF!+#REF!+#REF!+#REF!+#REF!+#REF!+#REF!+#REF!+#REF!+#REF!)</f>
        <v>#REF!</v>
      </c>
      <c r="U25" s="31"/>
      <c r="V25" s="40" t="e">
        <f>SUM(#REF!+#REF!+#REF!+#REF!+#REF!+#REF!+#REF!+#REF!+#REF!+#REF!+#REF!+#REF!)</f>
        <v>#REF!</v>
      </c>
      <c r="W25" s="40" t="e">
        <f>SUM(#REF!+#REF!+#REF!+#REF!+#REF!+#REF!+#REF!+#REF!+#REF!+#REF!+#REF!+#REF!)</f>
        <v>#REF!</v>
      </c>
      <c r="X25" s="40" t="e">
        <f>SUM(#REF!+#REF!+#REF!+#REF!+#REF!+#REF!+#REF!+#REF!+#REF!+#REF!+#REF!+#REF!)</f>
        <v>#REF!</v>
      </c>
      <c r="Y25" s="40" t="e">
        <f>SUM(#REF!+#REF!+#REF!+#REF!+#REF!+#REF!+#REF!+#REF!+#REF!+#REF!+#REF!+#REF!)</f>
        <v>#REF!</v>
      </c>
      <c r="Z25" s="31"/>
      <c r="AA25" s="40" t="e">
        <f>SUM(#REF!+#REF!+#REF!+#REF!+#REF!+#REF!+#REF!+#REF!+#REF!+#REF!+#REF!+#REF!)</f>
        <v>#REF!</v>
      </c>
      <c r="AB25" s="40" t="e">
        <f>SUM(#REF!+#REF!+#REF!+#REF!+#REF!+#REF!+#REF!+#REF!+#REF!+#REF!+#REF!+#REF!)</f>
        <v>#REF!</v>
      </c>
      <c r="AC25" s="40" t="e">
        <f>SUM(#REF!+#REF!+#REF!+#REF!+#REF!+#REF!+#REF!+#REF!+#REF!+#REF!+#REF!+#REF!)</f>
        <v>#REF!</v>
      </c>
      <c r="AD25" s="63">
        <v>752739.67</v>
      </c>
      <c r="AE25" s="63">
        <f>1632784.51-11589.76</f>
        <v>1621194.75</v>
      </c>
      <c r="AF25" s="63">
        <v>1693868.09</v>
      </c>
      <c r="AG25" s="63">
        <f t="shared" si="1"/>
        <v>680066.3299999998</v>
      </c>
      <c r="AH25" s="63">
        <f t="shared" si="2"/>
        <v>1577422.49175</v>
      </c>
      <c r="AI25" s="63" t="e">
        <f>SUM(#REF!+#REF!+#REF!+#REF!+#REF!+#REF!+#REF!+#REF!+#REF!+#REF!+#REF!+#REF!)</f>
        <v>#REF!</v>
      </c>
    </row>
    <row r="26" spans="1:35" ht="15.75" customHeight="1">
      <c r="A26" s="7">
        <f t="shared" si="0"/>
        <v>11</v>
      </c>
      <c r="B26" s="7">
        <v>38</v>
      </c>
      <c r="C26" s="6" t="s">
        <v>60</v>
      </c>
      <c r="D26" s="9" t="s">
        <v>61</v>
      </c>
      <c r="E26" s="40" t="e">
        <f>SUM(#REF!+#REF!+#REF!+#REF!+#REF!+#REF!+#REF!+#REF!+#REF!+#REF!+#REF!+#REF!)</f>
        <v>#REF!</v>
      </c>
      <c r="F26" s="31"/>
      <c r="G26" s="40" t="e">
        <f>SUM(#REF!+#REF!+#REF!+#REF!+#REF!+#REF!+#REF!+#REF!+#REF!+#REF!+#REF!+#REF!)</f>
        <v>#REF!</v>
      </c>
      <c r="H26" s="40" t="e">
        <f>SUM(#REF!+#REF!+#REF!+#REF!+#REF!+#REF!+#REF!+#REF!+#REF!+#REF!+#REF!+#REF!)</f>
        <v>#REF!</v>
      </c>
      <c r="I26" s="40" t="e">
        <f>SUM(#REF!+#REF!+#REF!+#REF!+#REF!+#REF!+#REF!+#REF!+#REF!+#REF!+#REF!+#REF!)</f>
        <v>#REF!</v>
      </c>
      <c r="J26" s="40" t="e">
        <f>SUM(#REF!+#REF!+#REF!+#REF!+#REF!+#REF!+#REF!+#REF!+#REF!+#REF!+#REF!+#REF!)</f>
        <v>#REF!</v>
      </c>
      <c r="K26" s="31"/>
      <c r="L26" s="40" t="e">
        <f>SUM(#REF!+#REF!+#REF!+#REF!+#REF!+#REF!+#REF!+#REF!+#REF!+#REF!+#REF!+#REF!)</f>
        <v>#REF!</v>
      </c>
      <c r="M26" s="40" t="e">
        <f>SUM(#REF!+#REF!+#REF!+#REF!+#REF!+#REF!+#REF!+#REF!+#REF!+#REF!+#REF!+#REF!)</f>
        <v>#REF!</v>
      </c>
      <c r="N26" s="40" t="e">
        <f>SUM(#REF!+#REF!+#REF!+#REF!+#REF!+#REF!+#REF!+#REF!+#REF!+#REF!+#REF!+#REF!)</f>
        <v>#REF!</v>
      </c>
      <c r="O26" s="40" t="e">
        <f>SUM(#REF!+#REF!+#REF!+#REF!+#REF!+#REF!+#REF!+#REF!+#REF!+#REF!+#REF!+#REF!)</f>
        <v>#REF!</v>
      </c>
      <c r="P26" s="31"/>
      <c r="Q26" s="40" t="e">
        <f>SUM(#REF!+#REF!+#REF!+#REF!+#REF!+#REF!+#REF!+#REF!+#REF!+#REF!+#REF!+#REF!)</f>
        <v>#REF!</v>
      </c>
      <c r="R26" s="40" t="e">
        <f>SUM(#REF!+#REF!+#REF!+#REF!+#REF!+#REF!+#REF!+#REF!+#REF!+#REF!+#REF!+#REF!)</f>
        <v>#REF!</v>
      </c>
      <c r="S26" s="40" t="e">
        <f>SUM(#REF!+#REF!+#REF!+#REF!+#REF!+#REF!+#REF!+#REF!+#REF!+#REF!+#REF!+#REF!)</f>
        <v>#REF!</v>
      </c>
      <c r="T26" s="40" t="e">
        <f>SUM(#REF!+#REF!+#REF!+#REF!+#REF!+#REF!+#REF!+#REF!+#REF!+#REF!+#REF!+#REF!)</f>
        <v>#REF!</v>
      </c>
      <c r="U26" s="31"/>
      <c r="V26" s="40" t="e">
        <f>SUM(#REF!+#REF!+#REF!+#REF!+#REF!+#REF!+#REF!+#REF!+#REF!+#REF!+#REF!+#REF!)</f>
        <v>#REF!</v>
      </c>
      <c r="W26" s="40" t="e">
        <f>SUM(#REF!+#REF!+#REF!+#REF!+#REF!+#REF!+#REF!+#REF!+#REF!+#REF!+#REF!+#REF!)</f>
        <v>#REF!</v>
      </c>
      <c r="X26" s="40" t="e">
        <f>SUM(#REF!+#REF!+#REF!+#REF!+#REF!+#REF!+#REF!+#REF!+#REF!+#REF!+#REF!+#REF!)</f>
        <v>#REF!</v>
      </c>
      <c r="Y26" s="40" t="e">
        <f>SUM(#REF!+#REF!+#REF!+#REF!+#REF!+#REF!+#REF!+#REF!+#REF!+#REF!+#REF!+#REF!)</f>
        <v>#REF!</v>
      </c>
      <c r="Z26" s="31"/>
      <c r="AA26" s="40" t="e">
        <f>SUM(#REF!+#REF!+#REF!+#REF!+#REF!+#REF!+#REF!+#REF!+#REF!+#REF!+#REF!+#REF!)</f>
        <v>#REF!</v>
      </c>
      <c r="AB26" s="40" t="e">
        <f>SUM(#REF!+#REF!+#REF!+#REF!+#REF!+#REF!+#REF!+#REF!+#REF!+#REF!+#REF!+#REF!)</f>
        <v>#REF!</v>
      </c>
      <c r="AC26" s="40" t="e">
        <f>SUM(#REF!+#REF!+#REF!+#REF!+#REF!+#REF!+#REF!+#REF!+#REF!+#REF!+#REF!+#REF!)</f>
        <v>#REF!</v>
      </c>
      <c r="AD26" s="63">
        <v>2059750.93</v>
      </c>
      <c r="AE26" s="63">
        <f>5700149.22-21933.32</f>
        <v>5678215.899999999</v>
      </c>
      <c r="AF26" s="63">
        <v>5875283.84</v>
      </c>
      <c r="AG26" s="63">
        <f t="shared" si="1"/>
        <v>1862682.9899999993</v>
      </c>
      <c r="AH26" s="63">
        <f t="shared" si="2"/>
        <v>5524904.070699999</v>
      </c>
      <c r="AI26" s="63" t="e">
        <f>SUM(#REF!+#REF!+#REF!+#REF!+#REF!+#REF!+#REF!+#REF!+#REF!+#REF!+#REF!+#REF!)</f>
        <v>#REF!</v>
      </c>
    </row>
    <row r="27" spans="1:35" ht="16.5" customHeight="1">
      <c r="A27" s="7">
        <f t="shared" si="0"/>
        <v>12</v>
      </c>
      <c r="B27" s="70">
        <v>9</v>
      </c>
      <c r="C27" s="85" t="s">
        <v>62</v>
      </c>
      <c r="D27" s="10" t="s">
        <v>63</v>
      </c>
      <c r="E27" s="71" t="e">
        <f>SUM(#REF!+#REF!+#REF!+#REF!+#REF!+#REF!+#REF!+#REF!+#REF!+#REF!+#REF!+#REF!)</f>
        <v>#REF!</v>
      </c>
      <c r="F27" s="94"/>
      <c r="G27" s="71" t="e">
        <f>SUM(#REF!+#REF!+#REF!+#REF!+#REF!+#REF!+#REF!+#REF!+#REF!+#REF!+#REF!+#REF!)</f>
        <v>#REF!</v>
      </c>
      <c r="H27" s="71" t="e">
        <f>SUM(#REF!+#REF!+#REF!+#REF!+#REF!+#REF!+#REF!+#REF!+#REF!+#REF!+#REF!+#REF!)</f>
        <v>#REF!</v>
      </c>
      <c r="I27" s="71" t="e">
        <f>SUM(#REF!+#REF!+#REF!+#REF!+#REF!+#REF!+#REF!+#REF!+#REF!+#REF!+#REF!+#REF!)</f>
        <v>#REF!</v>
      </c>
      <c r="J27" s="71" t="e">
        <f>SUM(#REF!+#REF!+#REF!+#REF!+#REF!+#REF!+#REF!+#REF!+#REF!+#REF!+#REF!+#REF!)</f>
        <v>#REF!</v>
      </c>
      <c r="K27" s="94"/>
      <c r="L27" s="71" t="e">
        <f>SUM(#REF!+#REF!+#REF!+#REF!+#REF!+#REF!+#REF!+#REF!+#REF!+#REF!+#REF!+#REF!)</f>
        <v>#REF!</v>
      </c>
      <c r="M27" s="71" t="e">
        <f>SUM(#REF!+#REF!+#REF!+#REF!+#REF!+#REF!+#REF!+#REF!+#REF!+#REF!+#REF!+#REF!)</f>
        <v>#REF!</v>
      </c>
      <c r="N27" s="71" t="e">
        <f>SUM(#REF!+#REF!+#REF!+#REF!+#REF!+#REF!+#REF!+#REF!+#REF!+#REF!+#REF!+#REF!)</f>
        <v>#REF!</v>
      </c>
      <c r="O27" s="71" t="e">
        <f>SUM(#REF!+#REF!+#REF!+#REF!+#REF!+#REF!+#REF!+#REF!+#REF!+#REF!+#REF!+#REF!)</f>
        <v>#REF!</v>
      </c>
      <c r="P27" s="94"/>
      <c r="Q27" s="71" t="e">
        <f>SUM(#REF!+#REF!+#REF!+#REF!+#REF!+#REF!+#REF!+#REF!+#REF!+#REF!+#REF!+#REF!)</f>
        <v>#REF!</v>
      </c>
      <c r="R27" s="71" t="e">
        <f>SUM(#REF!+#REF!+#REF!+#REF!+#REF!+#REF!+#REF!+#REF!+#REF!+#REF!+#REF!+#REF!)</f>
        <v>#REF!</v>
      </c>
      <c r="S27" s="71" t="e">
        <f>SUM(#REF!+#REF!+#REF!+#REF!+#REF!+#REF!+#REF!+#REF!+#REF!+#REF!+#REF!+#REF!)</f>
        <v>#REF!</v>
      </c>
      <c r="T27" s="71" t="e">
        <f>SUM(#REF!+#REF!+#REF!+#REF!+#REF!+#REF!+#REF!+#REF!+#REF!+#REF!+#REF!+#REF!)</f>
        <v>#REF!</v>
      </c>
      <c r="U27" s="94"/>
      <c r="V27" s="71" t="e">
        <f>SUM(#REF!+#REF!+#REF!+#REF!+#REF!+#REF!+#REF!+#REF!+#REF!+#REF!+#REF!+#REF!)</f>
        <v>#REF!</v>
      </c>
      <c r="W27" s="71" t="e">
        <f>SUM(#REF!+#REF!+#REF!+#REF!+#REF!+#REF!+#REF!+#REF!+#REF!+#REF!+#REF!+#REF!)</f>
        <v>#REF!</v>
      </c>
      <c r="X27" s="71" t="e">
        <f>SUM(#REF!+#REF!+#REF!+#REF!+#REF!+#REF!+#REF!+#REF!+#REF!+#REF!+#REF!+#REF!)</f>
        <v>#REF!</v>
      </c>
      <c r="Y27" s="71" t="e">
        <f>SUM(#REF!+#REF!+#REF!+#REF!+#REF!+#REF!+#REF!+#REF!+#REF!+#REF!+#REF!+#REF!)</f>
        <v>#REF!</v>
      </c>
      <c r="Z27" s="94"/>
      <c r="AA27" s="71" t="e">
        <f>SUM(#REF!+#REF!+#REF!+#REF!+#REF!+#REF!+#REF!+#REF!+#REF!+#REF!+#REF!+#REF!)</f>
        <v>#REF!</v>
      </c>
      <c r="AB27" s="71" t="e">
        <f>SUM(#REF!+#REF!+#REF!+#REF!+#REF!+#REF!+#REF!+#REF!+#REF!+#REF!+#REF!+#REF!)</f>
        <v>#REF!</v>
      </c>
      <c r="AC27" s="71" t="e">
        <f>SUM(#REF!+#REF!+#REF!+#REF!+#REF!+#REF!+#REF!+#REF!+#REF!+#REF!+#REF!+#REF!)</f>
        <v>#REF!</v>
      </c>
      <c r="AD27" s="69">
        <v>3131818.75</v>
      </c>
      <c r="AE27" s="69">
        <f>9642061.69+496.8</f>
        <v>9642558.49</v>
      </c>
      <c r="AF27" s="69">
        <v>10052364.91</v>
      </c>
      <c r="AG27" s="69">
        <f t="shared" si="1"/>
        <v>2722012.33</v>
      </c>
      <c r="AH27" s="69">
        <f t="shared" si="2"/>
        <v>9382209.41077</v>
      </c>
      <c r="AI27" s="69" t="e">
        <f>SUM(#REF!+#REF!+#REF!+#REF!+#REF!+#REF!+#REF!+#REF!+#REF!+#REF!+#REF!+#REF!)</f>
        <v>#REF!</v>
      </c>
    </row>
    <row r="28" spans="1:35" ht="14.25" customHeight="1">
      <c r="A28" s="7">
        <f t="shared" si="0"/>
        <v>13</v>
      </c>
      <c r="B28" s="7">
        <v>38</v>
      </c>
      <c r="C28" s="6" t="s">
        <v>64</v>
      </c>
      <c r="D28" s="9" t="s">
        <v>65</v>
      </c>
      <c r="E28" s="40" t="e">
        <f>SUM(#REF!+#REF!+#REF!+#REF!+#REF!+#REF!+#REF!+#REF!+#REF!+#REF!+#REF!+#REF!)</f>
        <v>#REF!</v>
      </c>
      <c r="F28" s="31"/>
      <c r="G28" s="40" t="e">
        <f>SUM(#REF!+#REF!+#REF!+#REF!+#REF!+#REF!+#REF!+#REF!+#REF!+#REF!+#REF!+#REF!)</f>
        <v>#REF!</v>
      </c>
      <c r="H28" s="40" t="e">
        <f>SUM(#REF!+#REF!+#REF!+#REF!+#REF!+#REF!+#REF!+#REF!+#REF!+#REF!+#REF!+#REF!)</f>
        <v>#REF!</v>
      </c>
      <c r="I28" s="40" t="e">
        <f>SUM(#REF!+#REF!+#REF!+#REF!+#REF!+#REF!+#REF!+#REF!+#REF!+#REF!+#REF!+#REF!)</f>
        <v>#REF!</v>
      </c>
      <c r="J28" s="40" t="e">
        <f>SUM(#REF!+#REF!+#REF!+#REF!+#REF!+#REF!+#REF!+#REF!+#REF!+#REF!+#REF!+#REF!)</f>
        <v>#REF!</v>
      </c>
      <c r="K28" s="31"/>
      <c r="L28" s="40" t="e">
        <f>SUM(#REF!+#REF!+#REF!+#REF!+#REF!+#REF!+#REF!+#REF!+#REF!+#REF!+#REF!+#REF!)</f>
        <v>#REF!</v>
      </c>
      <c r="M28" s="40" t="e">
        <f>SUM(#REF!+#REF!+#REF!+#REF!+#REF!+#REF!+#REF!+#REF!+#REF!+#REF!+#REF!+#REF!)</f>
        <v>#REF!</v>
      </c>
      <c r="N28" s="40" t="e">
        <f>SUM(#REF!+#REF!+#REF!+#REF!+#REF!+#REF!+#REF!+#REF!+#REF!+#REF!+#REF!+#REF!)</f>
        <v>#REF!</v>
      </c>
      <c r="O28" s="40" t="e">
        <f>SUM(#REF!+#REF!+#REF!+#REF!+#REF!+#REF!+#REF!+#REF!+#REF!+#REF!+#REF!+#REF!)</f>
        <v>#REF!</v>
      </c>
      <c r="P28" s="31"/>
      <c r="Q28" s="40" t="e">
        <f>SUM(#REF!+#REF!+#REF!+#REF!+#REF!+#REF!+#REF!+#REF!+#REF!+#REF!+#REF!+#REF!)</f>
        <v>#REF!</v>
      </c>
      <c r="R28" s="40" t="e">
        <f>SUM(#REF!+#REF!+#REF!+#REF!+#REF!+#REF!+#REF!+#REF!+#REF!+#REF!+#REF!+#REF!)</f>
        <v>#REF!</v>
      </c>
      <c r="S28" s="40" t="e">
        <f>SUM(#REF!+#REF!+#REF!+#REF!+#REF!+#REF!+#REF!+#REF!+#REF!+#REF!+#REF!+#REF!)</f>
        <v>#REF!</v>
      </c>
      <c r="T28" s="40" t="e">
        <f>SUM(#REF!+#REF!+#REF!+#REF!+#REF!+#REF!+#REF!+#REF!+#REF!+#REF!+#REF!+#REF!)</f>
        <v>#REF!</v>
      </c>
      <c r="U28" s="31"/>
      <c r="V28" s="40" t="e">
        <f>SUM(#REF!+#REF!+#REF!+#REF!+#REF!+#REF!+#REF!+#REF!+#REF!+#REF!+#REF!+#REF!)</f>
        <v>#REF!</v>
      </c>
      <c r="W28" s="40" t="e">
        <f>SUM(#REF!+#REF!+#REF!+#REF!+#REF!+#REF!+#REF!+#REF!+#REF!+#REF!+#REF!+#REF!)</f>
        <v>#REF!</v>
      </c>
      <c r="X28" s="40" t="e">
        <f>SUM(#REF!+#REF!+#REF!+#REF!+#REF!+#REF!+#REF!+#REF!+#REF!+#REF!+#REF!+#REF!)</f>
        <v>#REF!</v>
      </c>
      <c r="Y28" s="40" t="e">
        <f>SUM(#REF!+#REF!+#REF!+#REF!+#REF!+#REF!+#REF!+#REF!+#REF!+#REF!+#REF!+#REF!)</f>
        <v>#REF!</v>
      </c>
      <c r="Z28" s="31"/>
      <c r="AA28" s="40" t="e">
        <f>SUM(#REF!+#REF!+#REF!+#REF!+#REF!+#REF!+#REF!+#REF!+#REF!+#REF!+#REF!+#REF!)</f>
        <v>#REF!</v>
      </c>
      <c r="AB28" s="40" t="e">
        <f>SUM(#REF!+#REF!+#REF!+#REF!+#REF!+#REF!+#REF!+#REF!+#REF!+#REF!+#REF!+#REF!)</f>
        <v>#REF!</v>
      </c>
      <c r="AC28" s="40" t="e">
        <f>SUM(#REF!+#REF!+#REF!+#REF!+#REF!+#REF!+#REF!+#REF!+#REF!+#REF!+#REF!+#REF!)</f>
        <v>#REF!</v>
      </c>
      <c r="AD28" s="63">
        <v>1809322.55</v>
      </c>
      <c r="AE28" s="63">
        <f>3442047.93-40205.03</f>
        <v>3401842.9000000004</v>
      </c>
      <c r="AF28" s="63">
        <v>3384716.65</v>
      </c>
      <c r="AG28" s="63">
        <f t="shared" si="1"/>
        <v>1826448.8000000003</v>
      </c>
      <c r="AH28" s="63">
        <f t="shared" si="2"/>
        <v>3309993.1417000005</v>
      </c>
      <c r="AI28" s="63" t="e">
        <f>SUM(#REF!+#REF!+#REF!+#REF!+#REF!+#REF!+#REF!+#REF!+#REF!+#REF!+#REF!+#REF!)</f>
        <v>#REF!</v>
      </c>
    </row>
    <row r="29" spans="1:35" ht="14.25" customHeight="1">
      <c r="A29" s="7">
        <f t="shared" si="0"/>
        <v>14</v>
      </c>
      <c r="B29" s="7">
        <v>38</v>
      </c>
      <c r="C29" s="6" t="s">
        <v>66</v>
      </c>
      <c r="D29" s="9" t="s">
        <v>67</v>
      </c>
      <c r="E29" s="40" t="e">
        <f>SUM(#REF!+#REF!+#REF!+#REF!+#REF!+#REF!+#REF!+#REF!+#REF!+#REF!+#REF!+#REF!)</f>
        <v>#REF!</v>
      </c>
      <c r="F29" s="31"/>
      <c r="G29" s="40" t="e">
        <f>SUM(#REF!+#REF!+#REF!+#REF!+#REF!+#REF!+#REF!+#REF!+#REF!+#REF!+#REF!+#REF!)</f>
        <v>#REF!</v>
      </c>
      <c r="H29" s="40" t="e">
        <f>SUM(#REF!+#REF!+#REF!+#REF!+#REF!+#REF!+#REF!+#REF!+#REF!+#REF!+#REF!+#REF!)</f>
        <v>#REF!</v>
      </c>
      <c r="I29" s="40" t="e">
        <f>SUM(#REF!+#REF!+#REF!+#REF!+#REF!+#REF!+#REF!+#REF!+#REF!+#REF!+#REF!+#REF!)</f>
        <v>#REF!</v>
      </c>
      <c r="J29" s="40" t="e">
        <f>SUM(#REF!+#REF!+#REF!+#REF!+#REF!+#REF!+#REF!+#REF!+#REF!+#REF!+#REF!+#REF!)</f>
        <v>#REF!</v>
      </c>
      <c r="K29" s="31"/>
      <c r="L29" s="40" t="e">
        <f>SUM(#REF!+#REF!+#REF!+#REF!+#REF!+#REF!+#REF!+#REF!+#REF!+#REF!+#REF!+#REF!)</f>
        <v>#REF!</v>
      </c>
      <c r="M29" s="40" t="e">
        <f>SUM(#REF!+#REF!+#REF!+#REF!+#REF!+#REF!+#REF!+#REF!+#REF!+#REF!+#REF!+#REF!)</f>
        <v>#REF!</v>
      </c>
      <c r="N29" s="40" t="e">
        <f>SUM(#REF!+#REF!+#REF!+#REF!+#REF!+#REF!+#REF!+#REF!+#REF!+#REF!+#REF!+#REF!)</f>
        <v>#REF!</v>
      </c>
      <c r="O29" s="40" t="e">
        <f>SUM(#REF!+#REF!+#REF!+#REF!+#REF!+#REF!+#REF!+#REF!+#REF!+#REF!+#REF!+#REF!)</f>
        <v>#REF!</v>
      </c>
      <c r="P29" s="31"/>
      <c r="Q29" s="40" t="e">
        <f>SUM(#REF!+#REF!+#REF!+#REF!+#REF!+#REF!+#REF!+#REF!+#REF!+#REF!+#REF!+#REF!)</f>
        <v>#REF!</v>
      </c>
      <c r="R29" s="40" t="e">
        <f>SUM(#REF!+#REF!+#REF!+#REF!+#REF!+#REF!+#REF!+#REF!+#REF!+#REF!+#REF!+#REF!)</f>
        <v>#REF!</v>
      </c>
      <c r="S29" s="40" t="e">
        <f>SUM(#REF!+#REF!+#REF!+#REF!+#REF!+#REF!+#REF!+#REF!+#REF!+#REF!+#REF!+#REF!)</f>
        <v>#REF!</v>
      </c>
      <c r="T29" s="40" t="e">
        <f>SUM(#REF!+#REF!+#REF!+#REF!+#REF!+#REF!+#REF!+#REF!+#REF!+#REF!+#REF!+#REF!)</f>
        <v>#REF!</v>
      </c>
      <c r="U29" s="31"/>
      <c r="V29" s="40" t="e">
        <f>SUM(#REF!+#REF!+#REF!+#REF!+#REF!+#REF!+#REF!+#REF!+#REF!+#REF!+#REF!+#REF!)</f>
        <v>#REF!</v>
      </c>
      <c r="W29" s="40" t="e">
        <f>SUM(#REF!+#REF!+#REF!+#REF!+#REF!+#REF!+#REF!+#REF!+#REF!+#REF!+#REF!+#REF!)</f>
        <v>#REF!</v>
      </c>
      <c r="X29" s="40" t="e">
        <f>SUM(#REF!+#REF!+#REF!+#REF!+#REF!+#REF!+#REF!+#REF!+#REF!+#REF!+#REF!+#REF!)</f>
        <v>#REF!</v>
      </c>
      <c r="Y29" s="40" t="e">
        <f>SUM(#REF!+#REF!+#REF!+#REF!+#REF!+#REF!+#REF!+#REF!+#REF!+#REF!+#REF!+#REF!)</f>
        <v>#REF!</v>
      </c>
      <c r="Z29" s="31"/>
      <c r="AA29" s="40" t="e">
        <f>SUM(#REF!+#REF!+#REF!+#REF!+#REF!+#REF!+#REF!+#REF!+#REF!+#REF!+#REF!+#REF!)</f>
        <v>#REF!</v>
      </c>
      <c r="AB29" s="40" t="e">
        <f>SUM(#REF!+#REF!+#REF!+#REF!+#REF!+#REF!+#REF!+#REF!+#REF!+#REF!+#REF!+#REF!)</f>
        <v>#REF!</v>
      </c>
      <c r="AC29" s="40" t="e">
        <f>SUM(#REF!+#REF!+#REF!+#REF!+#REF!+#REF!+#REF!+#REF!+#REF!+#REF!+#REF!+#REF!)</f>
        <v>#REF!</v>
      </c>
      <c r="AD29" s="63">
        <v>872134.24</v>
      </c>
      <c r="AE29" s="63">
        <f>3495080.53-2319.16</f>
        <v>3492761.3699999996</v>
      </c>
      <c r="AF29" s="63">
        <v>3580182.54</v>
      </c>
      <c r="AG29" s="63">
        <f t="shared" si="1"/>
        <v>784713.0699999994</v>
      </c>
      <c r="AH29" s="63">
        <f t="shared" si="2"/>
        <v>3398456.8130099997</v>
      </c>
      <c r="AI29" s="63" t="e">
        <f>SUM(#REF!+#REF!+#REF!+#REF!+#REF!+#REF!+#REF!+#REF!+#REF!+#REF!+#REF!+#REF!)</f>
        <v>#REF!</v>
      </c>
    </row>
    <row r="30" spans="1:35" ht="14.25" customHeight="1">
      <c r="A30" s="7">
        <f t="shared" si="0"/>
        <v>15</v>
      </c>
      <c r="B30" s="7">
        <v>30</v>
      </c>
      <c r="C30" s="6" t="s">
        <v>68</v>
      </c>
      <c r="D30" s="9" t="s">
        <v>69</v>
      </c>
      <c r="E30" s="40" t="e">
        <f>SUM(#REF!+#REF!+#REF!+#REF!+#REF!+#REF!+#REF!+#REF!+#REF!+#REF!+#REF!+#REF!)</f>
        <v>#REF!</v>
      </c>
      <c r="F30" s="31"/>
      <c r="G30" s="40" t="e">
        <f>SUM(#REF!+#REF!+#REF!+#REF!+#REF!+#REF!+#REF!+#REF!+#REF!+#REF!+#REF!+#REF!)</f>
        <v>#REF!</v>
      </c>
      <c r="H30" s="40" t="e">
        <f>SUM(#REF!+#REF!+#REF!+#REF!+#REF!+#REF!+#REF!+#REF!+#REF!+#REF!+#REF!+#REF!)</f>
        <v>#REF!</v>
      </c>
      <c r="I30" s="40" t="e">
        <f>SUM(#REF!+#REF!+#REF!+#REF!+#REF!+#REF!+#REF!+#REF!+#REF!+#REF!+#REF!+#REF!)</f>
        <v>#REF!</v>
      </c>
      <c r="J30" s="40" t="e">
        <f>SUM(#REF!+#REF!+#REF!+#REF!+#REF!+#REF!+#REF!+#REF!+#REF!+#REF!+#REF!+#REF!)</f>
        <v>#REF!</v>
      </c>
      <c r="K30" s="31"/>
      <c r="L30" s="40" t="e">
        <f>SUM(#REF!+#REF!+#REF!+#REF!+#REF!+#REF!+#REF!+#REF!+#REF!+#REF!+#REF!+#REF!)</f>
        <v>#REF!</v>
      </c>
      <c r="M30" s="40" t="e">
        <f>SUM(#REF!+#REF!+#REF!+#REF!+#REF!+#REF!+#REF!+#REF!+#REF!+#REF!+#REF!+#REF!)</f>
        <v>#REF!</v>
      </c>
      <c r="N30" s="40" t="e">
        <f>SUM(#REF!+#REF!+#REF!+#REF!+#REF!+#REF!+#REF!+#REF!+#REF!+#REF!+#REF!+#REF!)</f>
        <v>#REF!</v>
      </c>
      <c r="O30" s="40" t="e">
        <f>SUM(#REF!+#REF!+#REF!+#REF!+#REF!+#REF!+#REF!+#REF!+#REF!+#REF!+#REF!+#REF!)</f>
        <v>#REF!</v>
      </c>
      <c r="P30" s="31"/>
      <c r="Q30" s="40" t="e">
        <f>SUM(#REF!+#REF!+#REF!+#REF!+#REF!+#REF!+#REF!+#REF!+#REF!+#REF!+#REF!+#REF!)</f>
        <v>#REF!</v>
      </c>
      <c r="R30" s="40" t="e">
        <f>SUM(#REF!+#REF!+#REF!+#REF!+#REF!+#REF!+#REF!+#REF!+#REF!+#REF!+#REF!+#REF!)</f>
        <v>#REF!</v>
      </c>
      <c r="S30" s="40" t="e">
        <f>SUM(#REF!+#REF!+#REF!+#REF!+#REF!+#REF!+#REF!+#REF!+#REF!+#REF!+#REF!+#REF!)</f>
        <v>#REF!</v>
      </c>
      <c r="T30" s="40" t="e">
        <f>SUM(#REF!+#REF!+#REF!+#REF!+#REF!+#REF!+#REF!+#REF!+#REF!+#REF!+#REF!+#REF!)</f>
        <v>#REF!</v>
      </c>
      <c r="U30" s="31"/>
      <c r="V30" s="40" t="e">
        <f>SUM(#REF!+#REF!+#REF!+#REF!+#REF!+#REF!+#REF!+#REF!+#REF!+#REF!+#REF!+#REF!)</f>
        <v>#REF!</v>
      </c>
      <c r="W30" s="40" t="e">
        <f>SUM(#REF!+#REF!+#REF!+#REF!+#REF!+#REF!+#REF!+#REF!+#REF!+#REF!+#REF!+#REF!)</f>
        <v>#REF!</v>
      </c>
      <c r="X30" s="40" t="e">
        <f>SUM(#REF!+#REF!+#REF!+#REF!+#REF!+#REF!+#REF!+#REF!+#REF!+#REF!+#REF!+#REF!)</f>
        <v>#REF!</v>
      </c>
      <c r="Y30" s="40" t="e">
        <f>SUM(#REF!+#REF!+#REF!+#REF!+#REF!+#REF!+#REF!+#REF!+#REF!+#REF!+#REF!+#REF!)</f>
        <v>#REF!</v>
      </c>
      <c r="Z30" s="31"/>
      <c r="AA30" s="40" t="e">
        <f>SUM(#REF!+#REF!+#REF!+#REF!+#REF!+#REF!+#REF!+#REF!+#REF!+#REF!+#REF!+#REF!)</f>
        <v>#REF!</v>
      </c>
      <c r="AB30" s="40" t="e">
        <f>SUM(#REF!+#REF!+#REF!+#REF!+#REF!+#REF!+#REF!+#REF!+#REF!+#REF!+#REF!+#REF!)</f>
        <v>#REF!</v>
      </c>
      <c r="AC30" s="40" t="e">
        <f>SUM(#REF!+#REF!+#REF!+#REF!+#REF!+#REF!+#REF!+#REF!+#REF!+#REF!+#REF!+#REF!)</f>
        <v>#REF!</v>
      </c>
      <c r="AD30" s="63">
        <v>1586131.6</v>
      </c>
      <c r="AE30" s="63">
        <f>3004271.04-40939.33</f>
        <v>2963331.71</v>
      </c>
      <c r="AF30" s="63">
        <v>2725474.98</v>
      </c>
      <c r="AG30" s="63">
        <f t="shared" si="1"/>
        <v>1823988.3300000005</v>
      </c>
      <c r="AH30" s="63">
        <f t="shared" si="2"/>
        <v>2883321.75383</v>
      </c>
      <c r="AI30" s="63" t="e">
        <f>SUM(#REF!+#REF!+#REF!+#REF!+#REF!+#REF!+#REF!+#REF!+#REF!+#REF!+#REF!+#REF!)</f>
        <v>#REF!</v>
      </c>
    </row>
    <row r="31" spans="1:35" ht="17.25" customHeight="1">
      <c r="A31" s="7">
        <f t="shared" si="0"/>
        <v>16</v>
      </c>
      <c r="B31" s="7">
        <v>38</v>
      </c>
      <c r="C31" s="6" t="s">
        <v>70</v>
      </c>
      <c r="D31" s="9" t="s">
        <v>71</v>
      </c>
      <c r="E31" s="40" t="e">
        <f>SUM(#REF!+#REF!+#REF!+#REF!+#REF!+#REF!+#REF!+#REF!+#REF!+#REF!+#REF!+#REF!)</f>
        <v>#REF!</v>
      </c>
      <c r="F31" s="31"/>
      <c r="G31" s="40" t="e">
        <f>SUM(#REF!+#REF!+#REF!+#REF!+#REF!+#REF!+#REF!+#REF!+#REF!+#REF!+#REF!+#REF!)</f>
        <v>#REF!</v>
      </c>
      <c r="H31" s="40" t="e">
        <f>SUM(#REF!+#REF!+#REF!+#REF!+#REF!+#REF!+#REF!+#REF!+#REF!+#REF!+#REF!+#REF!)</f>
        <v>#REF!</v>
      </c>
      <c r="I31" s="40" t="e">
        <f>SUM(#REF!+#REF!+#REF!+#REF!+#REF!+#REF!+#REF!+#REF!+#REF!+#REF!+#REF!+#REF!)</f>
        <v>#REF!</v>
      </c>
      <c r="J31" s="40" t="e">
        <f>SUM(#REF!+#REF!+#REF!+#REF!+#REF!+#REF!+#REF!+#REF!+#REF!+#REF!+#REF!+#REF!)</f>
        <v>#REF!</v>
      </c>
      <c r="K31" s="31"/>
      <c r="L31" s="40" t="e">
        <f>SUM(#REF!+#REF!+#REF!+#REF!+#REF!+#REF!+#REF!+#REF!+#REF!+#REF!+#REF!+#REF!)</f>
        <v>#REF!</v>
      </c>
      <c r="M31" s="40" t="e">
        <f>SUM(#REF!+#REF!+#REF!+#REF!+#REF!+#REF!+#REF!+#REF!+#REF!+#REF!+#REF!+#REF!)</f>
        <v>#REF!</v>
      </c>
      <c r="N31" s="40" t="e">
        <f>SUM(#REF!+#REF!+#REF!+#REF!+#REF!+#REF!+#REF!+#REF!+#REF!+#REF!+#REF!+#REF!)</f>
        <v>#REF!</v>
      </c>
      <c r="O31" s="40" t="e">
        <f>SUM(#REF!+#REF!+#REF!+#REF!+#REF!+#REF!+#REF!+#REF!+#REF!+#REF!+#REF!+#REF!)</f>
        <v>#REF!</v>
      </c>
      <c r="P31" s="31"/>
      <c r="Q31" s="40" t="e">
        <f>SUM(#REF!+#REF!+#REF!+#REF!+#REF!+#REF!+#REF!+#REF!+#REF!+#REF!+#REF!+#REF!)</f>
        <v>#REF!</v>
      </c>
      <c r="R31" s="40" t="e">
        <f>SUM(#REF!+#REF!+#REF!+#REF!+#REF!+#REF!+#REF!+#REF!+#REF!+#REF!+#REF!+#REF!)</f>
        <v>#REF!</v>
      </c>
      <c r="S31" s="40" t="e">
        <f>SUM(#REF!+#REF!+#REF!+#REF!+#REF!+#REF!+#REF!+#REF!+#REF!+#REF!+#REF!+#REF!)</f>
        <v>#REF!</v>
      </c>
      <c r="T31" s="40" t="e">
        <f>SUM(#REF!+#REF!+#REF!+#REF!+#REF!+#REF!+#REF!+#REF!+#REF!+#REF!+#REF!+#REF!)</f>
        <v>#REF!</v>
      </c>
      <c r="U31" s="31"/>
      <c r="V31" s="40" t="e">
        <f>SUM(#REF!+#REF!+#REF!+#REF!+#REF!+#REF!+#REF!+#REF!+#REF!+#REF!+#REF!+#REF!)</f>
        <v>#REF!</v>
      </c>
      <c r="W31" s="40" t="e">
        <f>SUM(#REF!+#REF!+#REF!+#REF!+#REF!+#REF!+#REF!+#REF!+#REF!+#REF!+#REF!+#REF!)</f>
        <v>#REF!</v>
      </c>
      <c r="X31" s="40" t="e">
        <f>SUM(#REF!+#REF!+#REF!+#REF!+#REF!+#REF!+#REF!+#REF!+#REF!+#REF!+#REF!+#REF!)</f>
        <v>#REF!</v>
      </c>
      <c r="Y31" s="40" t="e">
        <f>SUM(#REF!+#REF!+#REF!+#REF!+#REF!+#REF!+#REF!+#REF!+#REF!+#REF!+#REF!+#REF!)</f>
        <v>#REF!</v>
      </c>
      <c r="Z31" s="31"/>
      <c r="AA31" s="40" t="e">
        <f>SUM(#REF!+#REF!+#REF!+#REF!+#REF!+#REF!+#REF!+#REF!+#REF!+#REF!+#REF!+#REF!)</f>
        <v>#REF!</v>
      </c>
      <c r="AB31" s="40" t="e">
        <f>SUM(#REF!+#REF!+#REF!+#REF!+#REF!+#REF!+#REF!+#REF!+#REF!+#REF!+#REF!+#REF!)</f>
        <v>#REF!</v>
      </c>
      <c r="AC31" s="40" t="e">
        <f>SUM(#REF!+#REF!+#REF!+#REF!+#REF!+#REF!+#REF!+#REF!+#REF!+#REF!+#REF!+#REF!)</f>
        <v>#REF!</v>
      </c>
      <c r="AD31" s="63">
        <v>726553.04</v>
      </c>
      <c r="AE31" s="63">
        <f>1736514.85-4532.68</f>
        <v>1731982.1700000002</v>
      </c>
      <c r="AF31" s="63">
        <v>1742067.96</v>
      </c>
      <c r="AG31" s="63">
        <f t="shared" si="1"/>
        <v>716467.25</v>
      </c>
      <c r="AH31" s="63">
        <f t="shared" si="2"/>
        <v>1685218.6514100002</v>
      </c>
      <c r="AI31" s="63" t="e">
        <f>SUM(#REF!+#REF!+#REF!+#REF!+#REF!+#REF!+#REF!+#REF!+#REF!+#REF!+#REF!+#REF!)</f>
        <v>#REF!</v>
      </c>
    </row>
    <row r="32" spans="1:35" ht="18.75" customHeight="1">
      <c r="A32" s="7">
        <f t="shared" si="0"/>
        <v>17</v>
      </c>
      <c r="B32" s="7">
        <v>38</v>
      </c>
      <c r="C32" s="6" t="s">
        <v>72</v>
      </c>
      <c r="D32" s="9" t="s">
        <v>73</v>
      </c>
      <c r="E32" s="40" t="e">
        <f>SUM(#REF!+#REF!+#REF!+#REF!+#REF!+#REF!+#REF!+#REF!+#REF!+#REF!+#REF!+#REF!)</f>
        <v>#REF!</v>
      </c>
      <c r="F32" s="31"/>
      <c r="G32" s="40" t="e">
        <f>SUM(#REF!+#REF!+#REF!+#REF!+#REF!+#REF!+#REF!+#REF!+#REF!+#REF!+#REF!+#REF!)</f>
        <v>#REF!</v>
      </c>
      <c r="H32" s="40" t="e">
        <f>SUM(#REF!+#REF!+#REF!+#REF!+#REF!+#REF!+#REF!+#REF!+#REF!+#REF!+#REF!+#REF!)</f>
        <v>#REF!</v>
      </c>
      <c r="I32" s="40" t="e">
        <f>SUM(#REF!+#REF!+#REF!+#REF!+#REF!+#REF!+#REF!+#REF!+#REF!+#REF!+#REF!+#REF!)</f>
        <v>#REF!</v>
      </c>
      <c r="J32" s="40" t="e">
        <f>SUM(#REF!+#REF!+#REF!+#REF!+#REF!+#REF!+#REF!+#REF!+#REF!+#REF!+#REF!+#REF!)</f>
        <v>#REF!</v>
      </c>
      <c r="K32" s="31"/>
      <c r="L32" s="40" t="e">
        <f>SUM(#REF!+#REF!+#REF!+#REF!+#REF!+#REF!+#REF!+#REF!+#REF!+#REF!+#REF!+#REF!)</f>
        <v>#REF!</v>
      </c>
      <c r="M32" s="40" t="e">
        <f>SUM(#REF!+#REF!+#REF!+#REF!+#REF!+#REF!+#REF!+#REF!+#REF!+#REF!+#REF!+#REF!)</f>
        <v>#REF!</v>
      </c>
      <c r="N32" s="40" t="e">
        <f>SUM(#REF!+#REF!+#REF!+#REF!+#REF!+#REF!+#REF!+#REF!+#REF!+#REF!+#REF!+#REF!)</f>
        <v>#REF!</v>
      </c>
      <c r="O32" s="40" t="e">
        <f>SUM(#REF!+#REF!+#REF!+#REF!+#REF!+#REF!+#REF!+#REF!+#REF!+#REF!+#REF!+#REF!)</f>
        <v>#REF!</v>
      </c>
      <c r="P32" s="31"/>
      <c r="Q32" s="40" t="e">
        <f>SUM(#REF!+#REF!+#REF!+#REF!+#REF!+#REF!+#REF!+#REF!+#REF!+#REF!+#REF!+#REF!)</f>
        <v>#REF!</v>
      </c>
      <c r="R32" s="40" t="e">
        <f>SUM(#REF!+#REF!+#REF!+#REF!+#REF!+#REF!+#REF!+#REF!+#REF!+#REF!+#REF!+#REF!)</f>
        <v>#REF!</v>
      </c>
      <c r="S32" s="40" t="e">
        <f>SUM(#REF!+#REF!+#REF!+#REF!+#REF!+#REF!+#REF!+#REF!+#REF!+#REF!+#REF!+#REF!)</f>
        <v>#REF!</v>
      </c>
      <c r="T32" s="40" t="e">
        <f>SUM(#REF!+#REF!+#REF!+#REF!+#REF!+#REF!+#REF!+#REF!+#REF!+#REF!+#REF!+#REF!)</f>
        <v>#REF!</v>
      </c>
      <c r="U32" s="31"/>
      <c r="V32" s="40" t="e">
        <f>SUM(#REF!+#REF!+#REF!+#REF!+#REF!+#REF!+#REF!+#REF!+#REF!+#REF!+#REF!+#REF!)</f>
        <v>#REF!</v>
      </c>
      <c r="W32" s="40" t="e">
        <f>SUM(#REF!+#REF!+#REF!+#REF!+#REF!+#REF!+#REF!+#REF!+#REF!+#REF!+#REF!+#REF!)</f>
        <v>#REF!</v>
      </c>
      <c r="X32" s="40" t="e">
        <f>SUM(#REF!+#REF!+#REF!+#REF!+#REF!+#REF!+#REF!+#REF!+#REF!+#REF!+#REF!+#REF!)</f>
        <v>#REF!</v>
      </c>
      <c r="Y32" s="40" t="e">
        <f>SUM(#REF!+#REF!+#REF!+#REF!+#REF!+#REF!+#REF!+#REF!+#REF!+#REF!+#REF!+#REF!)</f>
        <v>#REF!</v>
      </c>
      <c r="Z32" s="31"/>
      <c r="AA32" s="40" t="e">
        <f>SUM(#REF!+#REF!+#REF!+#REF!+#REF!+#REF!+#REF!+#REF!+#REF!+#REF!+#REF!+#REF!)</f>
        <v>#REF!</v>
      </c>
      <c r="AB32" s="40" t="e">
        <f>SUM(#REF!+#REF!+#REF!+#REF!+#REF!+#REF!+#REF!+#REF!+#REF!+#REF!+#REF!+#REF!)</f>
        <v>#REF!</v>
      </c>
      <c r="AC32" s="40" t="e">
        <f>SUM(#REF!+#REF!+#REF!+#REF!+#REF!+#REF!+#REF!+#REF!+#REF!+#REF!+#REF!+#REF!)</f>
        <v>#REF!</v>
      </c>
      <c r="AD32" s="63">
        <v>2365920.58</v>
      </c>
      <c r="AE32" s="63">
        <f>5637556.08-8781.24</f>
        <v>5628774.84</v>
      </c>
      <c r="AF32" s="63">
        <v>5977356.26</v>
      </c>
      <c r="AG32" s="63">
        <f t="shared" si="1"/>
        <v>2017339.1600000001</v>
      </c>
      <c r="AH32" s="63">
        <f t="shared" si="2"/>
        <v>5476797.919319999</v>
      </c>
      <c r="AI32" s="63" t="e">
        <f>SUM(#REF!+#REF!+#REF!+#REF!+#REF!+#REF!+#REF!+#REF!+#REF!+#REF!+#REF!+#REF!)</f>
        <v>#REF!</v>
      </c>
    </row>
    <row r="33" spans="1:35" ht="15.75" customHeight="1">
      <c r="A33" s="7">
        <f t="shared" si="0"/>
        <v>18</v>
      </c>
      <c r="B33" s="7">
        <v>38</v>
      </c>
      <c r="C33" s="6" t="s">
        <v>74</v>
      </c>
      <c r="D33" s="9" t="s">
        <v>75</v>
      </c>
      <c r="E33" s="40" t="e">
        <f>SUM(#REF!+#REF!+#REF!+#REF!+#REF!+#REF!+#REF!+#REF!+#REF!+#REF!+#REF!+#REF!)</f>
        <v>#REF!</v>
      </c>
      <c r="F33" s="31"/>
      <c r="G33" s="40" t="e">
        <f>SUM(#REF!+#REF!+#REF!+#REF!+#REF!+#REF!+#REF!+#REF!+#REF!+#REF!+#REF!+#REF!)</f>
        <v>#REF!</v>
      </c>
      <c r="H33" s="40" t="e">
        <f>SUM(#REF!+#REF!+#REF!+#REF!+#REF!+#REF!+#REF!+#REF!+#REF!+#REF!+#REF!+#REF!)</f>
        <v>#REF!</v>
      </c>
      <c r="I33" s="40" t="e">
        <f>SUM(#REF!+#REF!+#REF!+#REF!+#REF!+#REF!+#REF!+#REF!+#REF!+#REF!+#REF!+#REF!)</f>
        <v>#REF!</v>
      </c>
      <c r="J33" s="40" t="e">
        <f>SUM(#REF!+#REF!+#REF!+#REF!+#REF!+#REF!+#REF!+#REF!+#REF!+#REF!+#REF!+#REF!)</f>
        <v>#REF!</v>
      </c>
      <c r="K33" s="31"/>
      <c r="L33" s="40" t="e">
        <f>SUM(#REF!+#REF!+#REF!+#REF!+#REF!+#REF!+#REF!+#REF!+#REF!+#REF!+#REF!+#REF!)</f>
        <v>#REF!</v>
      </c>
      <c r="M33" s="40" t="e">
        <f>SUM(#REF!+#REF!+#REF!+#REF!+#REF!+#REF!+#REF!+#REF!+#REF!+#REF!+#REF!+#REF!)</f>
        <v>#REF!</v>
      </c>
      <c r="N33" s="40" t="e">
        <f>SUM(#REF!+#REF!+#REF!+#REF!+#REF!+#REF!+#REF!+#REF!+#REF!+#REF!+#REF!+#REF!)</f>
        <v>#REF!</v>
      </c>
      <c r="O33" s="40" t="e">
        <f>SUM(#REF!+#REF!+#REF!+#REF!+#REF!+#REF!+#REF!+#REF!+#REF!+#REF!+#REF!+#REF!)</f>
        <v>#REF!</v>
      </c>
      <c r="P33" s="31"/>
      <c r="Q33" s="40" t="e">
        <f>SUM(#REF!+#REF!+#REF!+#REF!+#REF!+#REF!+#REF!+#REF!+#REF!+#REF!+#REF!+#REF!)</f>
        <v>#REF!</v>
      </c>
      <c r="R33" s="40" t="e">
        <f>SUM(#REF!+#REF!+#REF!+#REF!+#REF!+#REF!+#REF!+#REF!+#REF!+#REF!+#REF!+#REF!)</f>
        <v>#REF!</v>
      </c>
      <c r="S33" s="40" t="e">
        <f>SUM(#REF!+#REF!+#REF!+#REF!+#REF!+#REF!+#REF!+#REF!+#REF!+#REF!+#REF!+#REF!)</f>
        <v>#REF!</v>
      </c>
      <c r="T33" s="40" t="e">
        <f>SUM(#REF!+#REF!+#REF!+#REF!+#REF!+#REF!+#REF!+#REF!+#REF!+#REF!+#REF!+#REF!)</f>
        <v>#REF!</v>
      </c>
      <c r="U33" s="31"/>
      <c r="V33" s="40" t="e">
        <f>SUM(#REF!+#REF!+#REF!+#REF!+#REF!+#REF!+#REF!+#REF!+#REF!+#REF!+#REF!+#REF!)</f>
        <v>#REF!</v>
      </c>
      <c r="W33" s="40" t="e">
        <f>SUM(#REF!+#REF!+#REF!+#REF!+#REF!+#REF!+#REF!+#REF!+#REF!+#REF!+#REF!+#REF!)</f>
        <v>#REF!</v>
      </c>
      <c r="X33" s="40" t="e">
        <f>SUM(#REF!+#REF!+#REF!+#REF!+#REF!+#REF!+#REF!+#REF!+#REF!+#REF!+#REF!+#REF!)</f>
        <v>#REF!</v>
      </c>
      <c r="Y33" s="40" t="e">
        <f>SUM(#REF!+#REF!+#REF!+#REF!+#REF!+#REF!+#REF!+#REF!+#REF!+#REF!+#REF!+#REF!)</f>
        <v>#REF!</v>
      </c>
      <c r="Z33" s="31"/>
      <c r="AA33" s="40" t="e">
        <f>SUM(#REF!+#REF!+#REF!+#REF!+#REF!+#REF!+#REF!+#REF!+#REF!+#REF!+#REF!+#REF!)</f>
        <v>#REF!</v>
      </c>
      <c r="AB33" s="40" t="e">
        <f>SUM(#REF!+#REF!+#REF!+#REF!+#REF!+#REF!+#REF!+#REF!+#REF!+#REF!+#REF!+#REF!)</f>
        <v>#REF!</v>
      </c>
      <c r="AC33" s="40" t="e">
        <f>SUM(#REF!+#REF!+#REF!+#REF!+#REF!+#REF!+#REF!+#REF!+#REF!+#REF!+#REF!+#REF!)</f>
        <v>#REF!</v>
      </c>
      <c r="AD33" s="63">
        <v>1533416.96</v>
      </c>
      <c r="AE33" s="63">
        <f>3378015.22-13174.06</f>
        <v>3364841.16</v>
      </c>
      <c r="AF33" s="63">
        <v>3418547.78</v>
      </c>
      <c r="AG33" s="63">
        <f t="shared" si="1"/>
        <v>1479710.3400000003</v>
      </c>
      <c r="AH33" s="63">
        <f t="shared" si="2"/>
        <v>3273990.44868</v>
      </c>
      <c r="AI33" s="63" t="e">
        <f>SUM(#REF!+#REF!+#REF!+#REF!+#REF!+#REF!+#REF!+#REF!+#REF!+#REF!+#REF!+#REF!)</f>
        <v>#REF!</v>
      </c>
    </row>
    <row r="34" spans="1:35" ht="16.5" customHeight="1">
      <c r="A34" s="7">
        <f t="shared" si="0"/>
        <v>19</v>
      </c>
      <c r="B34" s="7">
        <v>38</v>
      </c>
      <c r="C34" s="6" t="s">
        <v>199</v>
      </c>
      <c r="D34" s="9" t="s">
        <v>76</v>
      </c>
      <c r="E34" s="40" t="e">
        <f>SUM(#REF!+#REF!+#REF!+#REF!+#REF!+#REF!+#REF!+#REF!+#REF!+#REF!+#REF!+#REF!)</f>
        <v>#REF!</v>
      </c>
      <c r="F34" s="31"/>
      <c r="G34" s="40" t="e">
        <f>SUM(#REF!+#REF!+#REF!+#REF!+#REF!+#REF!+#REF!+#REF!+#REF!+#REF!+#REF!+#REF!)</f>
        <v>#REF!</v>
      </c>
      <c r="H34" s="40" t="e">
        <f>SUM(#REF!+#REF!+#REF!+#REF!+#REF!+#REF!+#REF!+#REF!+#REF!+#REF!+#REF!+#REF!)</f>
        <v>#REF!</v>
      </c>
      <c r="I34" s="40" t="e">
        <f>SUM(#REF!+#REF!+#REF!+#REF!+#REF!+#REF!+#REF!+#REF!+#REF!+#REF!+#REF!+#REF!)</f>
        <v>#REF!</v>
      </c>
      <c r="J34" s="40" t="e">
        <f>SUM(#REF!+#REF!+#REF!+#REF!+#REF!+#REF!+#REF!+#REF!+#REF!+#REF!+#REF!+#REF!)</f>
        <v>#REF!</v>
      </c>
      <c r="K34" s="31"/>
      <c r="L34" s="40" t="e">
        <f>SUM(#REF!+#REF!+#REF!+#REF!+#REF!+#REF!+#REF!+#REF!+#REF!+#REF!+#REF!+#REF!)</f>
        <v>#REF!</v>
      </c>
      <c r="M34" s="40" t="e">
        <f>SUM(#REF!+#REF!+#REF!+#REF!+#REF!+#REF!+#REF!+#REF!+#REF!+#REF!+#REF!+#REF!)</f>
        <v>#REF!</v>
      </c>
      <c r="N34" s="40" t="e">
        <f>SUM(#REF!+#REF!+#REF!+#REF!+#REF!+#REF!+#REF!+#REF!+#REF!+#REF!+#REF!+#REF!)</f>
        <v>#REF!</v>
      </c>
      <c r="O34" s="40" t="e">
        <f>SUM(#REF!+#REF!+#REF!+#REF!+#REF!+#REF!+#REF!+#REF!+#REF!+#REF!+#REF!+#REF!)</f>
        <v>#REF!</v>
      </c>
      <c r="P34" s="31"/>
      <c r="Q34" s="40" t="e">
        <f>SUM(#REF!+#REF!+#REF!+#REF!+#REF!+#REF!+#REF!+#REF!+#REF!+#REF!+#REF!+#REF!)</f>
        <v>#REF!</v>
      </c>
      <c r="R34" s="40" t="e">
        <f>SUM(#REF!+#REF!+#REF!+#REF!+#REF!+#REF!+#REF!+#REF!+#REF!+#REF!+#REF!+#REF!)</f>
        <v>#REF!</v>
      </c>
      <c r="S34" s="40" t="e">
        <f>SUM(#REF!+#REF!+#REF!+#REF!+#REF!+#REF!+#REF!+#REF!+#REF!+#REF!+#REF!+#REF!)</f>
        <v>#REF!</v>
      </c>
      <c r="T34" s="40" t="e">
        <f>SUM(#REF!+#REF!+#REF!+#REF!+#REF!+#REF!+#REF!+#REF!+#REF!+#REF!+#REF!+#REF!)</f>
        <v>#REF!</v>
      </c>
      <c r="U34" s="31"/>
      <c r="V34" s="40" t="e">
        <f>SUM(#REF!+#REF!+#REF!+#REF!+#REF!+#REF!+#REF!+#REF!+#REF!+#REF!+#REF!+#REF!)</f>
        <v>#REF!</v>
      </c>
      <c r="W34" s="40" t="e">
        <f>SUM(#REF!+#REF!+#REF!+#REF!+#REF!+#REF!+#REF!+#REF!+#REF!+#REF!+#REF!+#REF!)</f>
        <v>#REF!</v>
      </c>
      <c r="X34" s="40" t="e">
        <f>SUM(#REF!+#REF!+#REF!+#REF!+#REF!+#REF!+#REF!+#REF!+#REF!+#REF!+#REF!+#REF!)</f>
        <v>#REF!</v>
      </c>
      <c r="Y34" s="40" t="e">
        <f>SUM(#REF!+#REF!+#REF!+#REF!+#REF!+#REF!+#REF!+#REF!+#REF!+#REF!+#REF!+#REF!)</f>
        <v>#REF!</v>
      </c>
      <c r="Z34" s="31"/>
      <c r="AA34" s="40" t="e">
        <f>SUM(#REF!+#REF!+#REF!+#REF!+#REF!+#REF!+#REF!+#REF!+#REF!+#REF!+#REF!+#REF!)</f>
        <v>#REF!</v>
      </c>
      <c r="AB34" s="40" t="e">
        <f>SUM(#REF!+#REF!+#REF!+#REF!+#REF!+#REF!+#REF!+#REF!+#REF!+#REF!+#REF!+#REF!)</f>
        <v>#REF!</v>
      </c>
      <c r="AC34" s="40" t="e">
        <f>SUM(#REF!+#REF!+#REF!+#REF!+#REF!+#REF!+#REF!+#REF!+#REF!+#REF!+#REF!+#REF!)</f>
        <v>#REF!</v>
      </c>
      <c r="AD34" s="63">
        <v>1150253.52</v>
      </c>
      <c r="AE34" s="63">
        <f>3422938.77-5839.71</f>
        <v>3417099.06</v>
      </c>
      <c r="AF34" s="63">
        <v>3579017.42</v>
      </c>
      <c r="AG34" s="63">
        <f t="shared" si="1"/>
        <v>988335.1600000001</v>
      </c>
      <c r="AH34" s="63">
        <f t="shared" si="2"/>
        <v>3324837.38538</v>
      </c>
      <c r="AI34" s="63" t="e">
        <f>SUM(#REF!+#REF!+#REF!+#REF!+#REF!+#REF!+#REF!+#REF!+#REF!+#REF!+#REF!+#REF!)</f>
        <v>#REF!</v>
      </c>
    </row>
    <row r="35" spans="1:35" ht="15.75" customHeight="1">
      <c r="A35" s="7">
        <f t="shared" si="0"/>
        <v>20</v>
      </c>
      <c r="B35" s="7">
        <v>38</v>
      </c>
      <c r="C35" s="6" t="s">
        <v>77</v>
      </c>
      <c r="D35" s="9" t="s">
        <v>78</v>
      </c>
      <c r="E35" s="40" t="e">
        <f>SUM(#REF!+#REF!+#REF!+#REF!+#REF!+#REF!+#REF!+#REF!+#REF!+#REF!+#REF!+#REF!)</f>
        <v>#REF!</v>
      </c>
      <c r="F35" s="31"/>
      <c r="G35" s="40" t="e">
        <f>SUM(#REF!+#REF!+#REF!+#REF!+#REF!+#REF!+#REF!+#REF!+#REF!+#REF!+#REF!+#REF!)</f>
        <v>#REF!</v>
      </c>
      <c r="H35" s="40" t="e">
        <f>SUM(#REF!+#REF!+#REF!+#REF!+#REF!+#REF!+#REF!+#REF!+#REF!+#REF!+#REF!+#REF!)</f>
        <v>#REF!</v>
      </c>
      <c r="I35" s="40" t="e">
        <f>SUM(#REF!+#REF!+#REF!+#REF!+#REF!+#REF!+#REF!+#REF!+#REF!+#REF!+#REF!+#REF!)</f>
        <v>#REF!</v>
      </c>
      <c r="J35" s="40" t="e">
        <f>SUM(#REF!+#REF!+#REF!+#REF!+#REF!+#REF!+#REF!+#REF!+#REF!+#REF!+#REF!+#REF!)</f>
        <v>#REF!</v>
      </c>
      <c r="K35" s="31"/>
      <c r="L35" s="40" t="e">
        <f>SUM(#REF!+#REF!+#REF!+#REF!+#REF!+#REF!+#REF!+#REF!+#REF!+#REF!+#REF!+#REF!)</f>
        <v>#REF!</v>
      </c>
      <c r="M35" s="40" t="e">
        <f>SUM(#REF!+#REF!+#REF!+#REF!+#REF!+#REF!+#REF!+#REF!+#REF!+#REF!+#REF!+#REF!)</f>
        <v>#REF!</v>
      </c>
      <c r="N35" s="40" t="e">
        <f>SUM(#REF!+#REF!+#REF!+#REF!+#REF!+#REF!+#REF!+#REF!+#REF!+#REF!+#REF!+#REF!)</f>
        <v>#REF!</v>
      </c>
      <c r="O35" s="40" t="e">
        <f>SUM(#REF!+#REF!+#REF!+#REF!+#REF!+#REF!+#REF!+#REF!+#REF!+#REF!+#REF!+#REF!)</f>
        <v>#REF!</v>
      </c>
      <c r="P35" s="31"/>
      <c r="Q35" s="40" t="e">
        <f>SUM(#REF!+#REF!+#REF!+#REF!+#REF!+#REF!+#REF!+#REF!+#REF!+#REF!+#REF!+#REF!)</f>
        <v>#REF!</v>
      </c>
      <c r="R35" s="40" t="e">
        <f>SUM(#REF!+#REF!+#REF!+#REF!+#REF!+#REF!+#REF!+#REF!+#REF!+#REF!+#REF!+#REF!)</f>
        <v>#REF!</v>
      </c>
      <c r="S35" s="40" t="e">
        <f>SUM(#REF!+#REF!+#REF!+#REF!+#REF!+#REF!+#REF!+#REF!+#REF!+#REF!+#REF!+#REF!)</f>
        <v>#REF!</v>
      </c>
      <c r="T35" s="40" t="e">
        <f>SUM(#REF!+#REF!+#REF!+#REF!+#REF!+#REF!+#REF!+#REF!+#REF!+#REF!+#REF!+#REF!)</f>
        <v>#REF!</v>
      </c>
      <c r="U35" s="31"/>
      <c r="V35" s="40" t="e">
        <f>SUM(#REF!+#REF!+#REF!+#REF!+#REF!+#REF!+#REF!+#REF!+#REF!+#REF!+#REF!+#REF!)</f>
        <v>#REF!</v>
      </c>
      <c r="W35" s="40" t="e">
        <f>SUM(#REF!+#REF!+#REF!+#REF!+#REF!+#REF!+#REF!+#REF!+#REF!+#REF!+#REF!+#REF!)</f>
        <v>#REF!</v>
      </c>
      <c r="X35" s="40" t="e">
        <f>SUM(#REF!+#REF!+#REF!+#REF!+#REF!+#REF!+#REF!+#REF!+#REF!+#REF!+#REF!+#REF!)</f>
        <v>#REF!</v>
      </c>
      <c r="Y35" s="40" t="e">
        <f>SUM(#REF!+#REF!+#REF!+#REF!+#REF!+#REF!+#REF!+#REF!+#REF!+#REF!+#REF!+#REF!)</f>
        <v>#REF!</v>
      </c>
      <c r="Z35" s="31"/>
      <c r="AA35" s="40" t="e">
        <f>SUM(#REF!+#REF!+#REF!+#REF!+#REF!+#REF!+#REF!+#REF!+#REF!+#REF!+#REF!+#REF!)</f>
        <v>#REF!</v>
      </c>
      <c r="AB35" s="40" t="e">
        <f>SUM(#REF!+#REF!+#REF!+#REF!+#REF!+#REF!+#REF!+#REF!+#REF!+#REF!+#REF!+#REF!)</f>
        <v>#REF!</v>
      </c>
      <c r="AC35" s="40" t="e">
        <f>SUM(#REF!+#REF!+#REF!+#REF!+#REF!+#REF!+#REF!+#REF!+#REF!+#REF!+#REF!+#REF!)</f>
        <v>#REF!</v>
      </c>
      <c r="AD35" s="63">
        <v>1111264.39</v>
      </c>
      <c r="AE35" s="63">
        <f>2711360.35-1094.72</f>
        <v>2710265.63</v>
      </c>
      <c r="AF35" s="63">
        <v>2722283.88</v>
      </c>
      <c r="AG35" s="63">
        <f t="shared" si="1"/>
        <v>1099246.1399999997</v>
      </c>
      <c r="AH35" s="63">
        <f t="shared" si="2"/>
        <v>2637088.45799</v>
      </c>
      <c r="AI35" s="63" t="e">
        <f>SUM(#REF!+#REF!+#REF!+#REF!+#REF!+#REF!+#REF!+#REF!+#REF!+#REF!+#REF!+#REF!)</f>
        <v>#REF!</v>
      </c>
    </row>
    <row r="36" spans="1:35" ht="15" customHeight="1">
      <c r="A36" s="7">
        <f t="shared" si="0"/>
        <v>21</v>
      </c>
      <c r="B36" s="7">
        <v>38</v>
      </c>
      <c r="C36" s="6" t="s">
        <v>79</v>
      </c>
      <c r="D36" s="9" t="s">
        <v>80</v>
      </c>
      <c r="E36" s="40" t="e">
        <f>SUM(#REF!+#REF!+#REF!+#REF!+#REF!+#REF!+#REF!+#REF!+#REF!+#REF!+#REF!+#REF!)</f>
        <v>#REF!</v>
      </c>
      <c r="F36" s="31"/>
      <c r="G36" s="40" t="e">
        <f>SUM(#REF!+#REF!+#REF!+#REF!+#REF!+#REF!+#REF!+#REF!+#REF!+#REF!+#REF!+#REF!)</f>
        <v>#REF!</v>
      </c>
      <c r="H36" s="40" t="e">
        <f>SUM(#REF!+#REF!+#REF!+#REF!+#REF!+#REF!+#REF!+#REF!+#REF!+#REF!+#REF!+#REF!)</f>
        <v>#REF!</v>
      </c>
      <c r="I36" s="40" t="e">
        <f>SUM(#REF!+#REF!+#REF!+#REF!+#REF!+#REF!+#REF!+#REF!+#REF!+#REF!+#REF!+#REF!)</f>
        <v>#REF!</v>
      </c>
      <c r="J36" s="40" t="e">
        <f>SUM(#REF!+#REF!+#REF!+#REF!+#REF!+#REF!+#REF!+#REF!+#REF!+#REF!+#REF!+#REF!)</f>
        <v>#REF!</v>
      </c>
      <c r="K36" s="31"/>
      <c r="L36" s="40" t="e">
        <f>SUM(#REF!+#REF!+#REF!+#REF!+#REF!+#REF!+#REF!+#REF!+#REF!+#REF!+#REF!+#REF!)</f>
        <v>#REF!</v>
      </c>
      <c r="M36" s="40" t="e">
        <f>SUM(#REF!+#REF!+#REF!+#REF!+#REF!+#REF!+#REF!+#REF!+#REF!+#REF!+#REF!+#REF!)</f>
        <v>#REF!</v>
      </c>
      <c r="N36" s="40" t="e">
        <f>SUM(#REF!+#REF!+#REF!+#REF!+#REF!+#REF!+#REF!+#REF!+#REF!+#REF!+#REF!+#REF!)</f>
        <v>#REF!</v>
      </c>
      <c r="O36" s="40" t="e">
        <f>SUM(#REF!+#REF!+#REF!+#REF!+#REF!+#REF!+#REF!+#REF!+#REF!+#REF!+#REF!+#REF!)</f>
        <v>#REF!</v>
      </c>
      <c r="P36" s="31"/>
      <c r="Q36" s="40" t="e">
        <f>SUM(#REF!+#REF!+#REF!+#REF!+#REF!+#REF!+#REF!+#REF!+#REF!+#REF!+#REF!+#REF!)</f>
        <v>#REF!</v>
      </c>
      <c r="R36" s="40" t="e">
        <f>SUM(#REF!+#REF!+#REF!+#REF!+#REF!+#REF!+#REF!+#REF!+#REF!+#REF!+#REF!+#REF!)</f>
        <v>#REF!</v>
      </c>
      <c r="S36" s="40" t="e">
        <f>SUM(#REF!+#REF!+#REF!+#REF!+#REF!+#REF!+#REF!+#REF!+#REF!+#REF!+#REF!+#REF!)</f>
        <v>#REF!</v>
      </c>
      <c r="T36" s="40" t="e">
        <f>SUM(#REF!+#REF!+#REF!+#REF!+#REF!+#REF!+#REF!+#REF!+#REF!+#REF!+#REF!+#REF!)</f>
        <v>#REF!</v>
      </c>
      <c r="U36" s="31"/>
      <c r="V36" s="40" t="e">
        <f>SUM(#REF!+#REF!+#REF!+#REF!+#REF!+#REF!+#REF!+#REF!+#REF!+#REF!+#REF!+#REF!)</f>
        <v>#REF!</v>
      </c>
      <c r="W36" s="40" t="e">
        <f>SUM(#REF!+#REF!+#REF!+#REF!+#REF!+#REF!+#REF!+#REF!+#REF!+#REF!+#REF!+#REF!)</f>
        <v>#REF!</v>
      </c>
      <c r="X36" s="40" t="e">
        <f>SUM(#REF!+#REF!+#REF!+#REF!+#REF!+#REF!+#REF!+#REF!+#REF!+#REF!+#REF!+#REF!)</f>
        <v>#REF!</v>
      </c>
      <c r="Y36" s="40" t="e">
        <f>SUM(#REF!+#REF!+#REF!+#REF!+#REF!+#REF!+#REF!+#REF!+#REF!+#REF!+#REF!+#REF!)</f>
        <v>#REF!</v>
      </c>
      <c r="Z36" s="31"/>
      <c r="AA36" s="40" t="e">
        <f>SUM(#REF!+#REF!+#REF!+#REF!+#REF!+#REF!+#REF!+#REF!+#REF!+#REF!+#REF!+#REF!)</f>
        <v>#REF!</v>
      </c>
      <c r="AB36" s="40" t="e">
        <f>SUM(#REF!+#REF!+#REF!+#REF!+#REF!+#REF!+#REF!+#REF!+#REF!+#REF!+#REF!+#REF!)</f>
        <v>#REF!</v>
      </c>
      <c r="AC36" s="40" t="e">
        <f>SUM(#REF!+#REF!+#REF!+#REF!+#REF!+#REF!+#REF!+#REF!+#REF!+#REF!+#REF!+#REF!)</f>
        <v>#REF!</v>
      </c>
      <c r="AD36" s="63">
        <v>513043.53</v>
      </c>
      <c r="AE36" s="63">
        <f>1715020.37-5620.11</f>
        <v>1709400.26</v>
      </c>
      <c r="AF36" s="63">
        <v>1674159.51</v>
      </c>
      <c r="AG36" s="63">
        <f t="shared" si="1"/>
        <v>548284.28</v>
      </c>
      <c r="AH36" s="63">
        <f t="shared" si="2"/>
        <v>1663246.45298</v>
      </c>
      <c r="AI36" s="63" t="e">
        <f>SUM(#REF!+#REF!+#REF!+#REF!+#REF!+#REF!+#REF!+#REF!+#REF!+#REF!+#REF!+#REF!)</f>
        <v>#REF!</v>
      </c>
    </row>
    <row r="37" spans="1:35" ht="13.5" customHeight="1">
      <c r="A37" s="7">
        <f t="shared" si="0"/>
        <v>22</v>
      </c>
      <c r="B37" s="7">
        <v>38</v>
      </c>
      <c r="C37" s="6" t="s">
        <v>81</v>
      </c>
      <c r="D37" s="9" t="s">
        <v>82</v>
      </c>
      <c r="E37" s="40" t="e">
        <f>SUM(#REF!+#REF!+#REF!+#REF!+#REF!+#REF!+#REF!+#REF!+#REF!+#REF!+#REF!+#REF!)</f>
        <v>#REF!</v>
      </c>
      <c r="F37" s="31"/>
      <c r="G37" s="40" t="e">
        <f>SUM(#REF!+#REF!+#REF!+#REF!+#REF!+#REF!+#REF!+#REF!+#REF!+#REF!+#REF!+#REF!)</f>
        <v>#REF!</v>
      </c>
      <c r="H37" s="40" t="e">
        <f>SUM(#REF!+#REF!+#REF!+#REF!+#REF!+#REF!+#REF!+#REF!+#REF!+#REF!+#REF!+#REF!)</f>
        <v>#REF!</v>
      </c>
      <c r="I37" s="40" t="e">
        <f>SUM(#REF!+#REF!+#REF!+#REF!+#REF!+#REF!+#REF!+#REF!+#REF!+#REF!+#REF!+#REF!)</f>
        <v>#REF!</v>
      </c>
      <c r="J37" s="40" t="e">
        <f>SUM(#REF!+#REF!+#REF!+#REF!+#REF!+#REF!+#REF!+#REF!+#REF!+#REF!+#REF!+#REF!)</f>
        <v>#REF!</v>
      </c>
      <c r="K37" s="31"/>
      <c r="L37" s="40" t="e">
        <f>SUM(#REF!+#REF!+#REF!+#REF!+#REF!+#REF!+#REF!+#REF!+#REF!+#REF!+#REF!+#REF!)</f>
        <v>#REF!</v>
      </c>
      <c r="M37" s="40" t="e">
        <f>SUM(#REF!+#REF!+#REF!+#REF!+#REF!+#REF!+#REF!+#REF!+#REF!+#REF!+#REF!+#REF!)</f>
        <v>#REF!</v>
      </c>
      <c r="N37" s="40" t="e">
        <f>SUM(#REF!+#REF!+#REF!+#REF!+#REF!+#REF!+#REF!+#REF!+#REF!+#REF!+#REF!+#REF!)</f>
        <v>#REF!</v>
      </c>
      <c r="O37" s="40" t="e">
        <f>SUM(#REF!+#REF!+#REF!+#REF!+#REF!+#REF!+#REF!+#REF!+#REF!+#REF!+#REF!+#REF!)</f>
        <v>#REF!</v>
      </c>
      <c r="P37" s="31"/>
      <c r="Q37" s="40" t="e">
        <f>SUM(#REF!+#REF!+#REF!+#REF!+#REF!+#REF!+#REF!+#REF!+#REF!+#REF!+#REF!+#REF!)</f>
        <v>#REF!</v>
      </c>
      <c r="R37" s="40" t="e">
        <f>SUM(#REF!+#REF!+#REF!+#REF!+#REF!+#REF!+#REF!+#REF!+#REF!+#REF!+#REF!+#REF!)</f>
        <v>#REF!</v>
      </c>
      <c r="S37" s="40" t="e">
        <f>SUM(#REF!+#REF!+#REF!+#REF!+#REF!+#REF!+#REF!+#REF!+#REF!+#REF!+#REF!+#REF!)</f>
        <v>#REF!</v>
      </c>
      <c r="T37" s="40" t="e">
        <f>SUM(#REF!+#REF!+#REF!+#REF!+#REF!+#REF!+#REF!+#REF!+#REF!+#REF!+#REF!+#REF!)</f>
        <v>#REF!</v>
      </c>
      <c r="U37" s="31"/>
      <c r="V37" s="40" t="e">
        <f>SUM(#REF!+#REF!+#REF!+#REF!+#REF!+#REF!+#REF!+#REF!+#REF!+#REF!+#REF!+#REF!)</f>
        <v>#REF!</v>
      </c>
      <c r="W37" s="40" t="e">
        <f>SUM(#REF!+#REF!+#REF!+#REF!+#REF!+#REF!+#REF!+#REF!+#REF!+#REF!+#REF!+#REF!)</f>
        <v>#REF!</v>
      </c>
      <c r="X37" s="40" t="e">
        <f>SUM(#REF!+#REF!+#REF!+#REF!+#REF!+#REF!+#REF!+#REF!+#REF!+#REF!+#REF!+#REF!)</f>
        <v>#REF!</v>
      </c>
      <c r="Y37" s="40" t="e">
        <f>SUM(#REF!+#REF!+#REF!+#REF!+#REF!+#REF!+#REF!+#REF!+#REF!+#REF!+#REF!+#REF!)</f>
        <v>#REF!</v>
      </c>
      <c r="Z37" s="31"/>
      <c r="AA37" s="40" t="e">
        <f>SUM(#REF!+#REF!+#REF!+#REF!+#REF!+#REF!+#REF!+#REF!+#REF!+#REF!+#REF!+#REF!)</f>
        <v>#REF!</v>
      </c>
      <c r="AB37" s="40" t="e">
        <f>SUM(#REF!+#REF!+#REF!+#REF!+#REF!+#REF!+#REF!+#REF!+#REF!+#REF!+#REF!+#REF!)</f>
        <v>#REF!</v>
      </c>
      <c r="AC37" s="40" t="e">
        <f>SUM(#REF!+#REF!+#REF!+#REF!+#REF!+#REF!+#REF!+#REF!+#REF!+#REF!+#REF!+#REF!)</f>
        <v>#REF!</v>
      </c>
      <c r="AD37" s="63">
        <v>1523502.59</v>
      </c>
      <c r="AE37" s="63">
        <f>4259142.73-16746.95</f>
        <v>4242395.78</v>
      </c>
      <c r="AF37" s="63">
        <v>4407279.55</v>
      </c>
      <c r="AG37" s="63">
        <f t="shared" si="1"/>
        <v>1358618.8200000003</v>
      </c>
      <c r="AH37" s="63">
        <f t="shared" si="2"/>
        <v>4127851.09394</v>
      </c>
      <c r="AI37" s="63" t="e">
        <f>SUM(#REF!+#REF!+#REF!+#REF!+#REF!+#REF!+#REF!+#REF!+#REF!+#REF!+#REF!+#REF!)</f>
        <v>#REF!</v>
      </c>
    </row>
    <row r="38" spans="1:35" s="4" customFormat="1" ht="12">
      <c r="A38" s="123" t="s">
        <v>83</v>
      </c>
      <c r="B38" s="123"/>
      <c r="C38" s="123"/>
      <c r="D38" s="123"/>
      <c r="E38" s="41" t="e">
        <f>SUM(E16:E37)</f>
        <v>#REF!</v>
      </c>
      <c r="F38" s="41">
        <f>SUM(F16:F37)</f>
        <v>0</v>
      </c>
      <c r="G38" s="41" t="e">
        <f>SUM(G16:G37)</f>
        <v>#REF!</v>
      </c>
      <c r="H38" s="41" t="e">
        <f>SUM(H16:H37)</f>
        <v>#REF!</v>
      </c>
      <c r="I38" s="41" t="e">
        <f>SUM(I16:I37)</f>
        <v>#REF!</v>
      </c>
      <c r="J38" s="41" t="e">
        <f aca="true" t="shared" si="3" ref="J38:AC38">SUM(J16:J37)</f>
        <v>#REF!</v>
      </c>
      <c r="K38" s="41">
        <f>SUM(K16:K37)</f>
        <v>0</v>
      </c>
      <c r="L38" s="41" t="e">
        <f t="shared" si="3"/>
        <v>#REF!</v>
      </c>
      <c r="M38" s="41" t="e">
        <f t="shared" si="3"/>
        <v>#REF!</v>
      </c>
      <c r="N38" s="41" t="e">
        <f t="shared" si="3"/>
        <v>#REF!</v>
      </c>
      <c r="O38" s="41" t="e">
        <f t="shared" si="3"/>
        <v>#REF!</v>
      </c>
      <c r="P38" s="41">
        <f>SUM(P16:P37)</f>
        <v>0</v>
      </c>
      <c r="Q38" s="41" t="e">
        <f t="shared" si="3"/>
        <v>#REF!</v>
      </c>
      <c r="R38" s="41" t="e">
        <f t="shared" si="3"/>
        <v>#REF!</v>
      </c>
      <c r="S38" s="41" t="e">
        <f t="shared" si="3"/>
        <v>#REF!</v>
      </c>
      <c r="T38" s="41" t="e">
        <f t="shared" si="3"/>
        <v>#REF!</v>
      </c>
      <c r="U38" s="41">
        <f>SUM(U16:U37)</f>
        <v>0</v>
      </c>
      <c r="V38" s="41" t="e">
        <f t="shared" si="3"/>
        <v>#REF!</v>
      </c>
      <c r="W38" s="41" t="e">
        <f t="shared" si="3"/>
        <v>#REF!</v>
      </c>
      <c r="X38" s="41" t="e">
        <f t="shared" si="3"/>
        <v>#REF!</v>
      </c>
      <c r="Y38" s="41" t="e">
        <f t="shared" si="3"/>
        <v>#REF!</v>
      </c>
      <c r="Z38" s="41">
        <f>SUM(Z16:Z37)</f>
        <v>0</v>
      </c>
      <c r="AA38" s="41" t="e">
        <f t="shared" si="3"/>
        <v>#REF!</v>
      </c>
      <c r="AB38" s="41" t="e">
        <f t="shared" si="3"/>
        <v>#REF!</v>
      </c>
      <c r="AC38" s="41" t="e">
        <f t="shared" si="3"/>
        <v>#REF!</v>
      </c>
      <c r="AD38" s="64">
        <f aca="true" t="shared" si="4" ref="AD38:AI38">SUM(AD16:AD37)</f>
        <v>40059749.56000001</v>
      </c>
      <c r="AE38" s="64">
        <f t="shared" si="4"/>
        <v>113255421.81000002</v>
      </c>
      <c r="AF38" s="64">
        <f t="shared" si="4"/>
        <v>114712965.73000002</v>
      </c>
      <c r="AG38" s="64">
        <f t="shared" si="4"/>
        <v>38602205.63999999</v>
      </c>
      <c r="AH38" s="64">
        <f t="shared" si="4"/>
        <v>110197525.42113002</v>
      </c>
      <c r="AI38" s="64" t="e">
        <f t="shared" si="4"/>
        <v>#REF!</v>
      </c>
    </row>
    <row r="39" spans="1:35" s="4" customFormat="1" ht="14.25" customHeight="1">
      <c r="A39" s="115"/>
      <c r="B39" s="116"/>
      <c r="C39" s="116"/>
      <c r="D39" s="117"/>
      <c r="E39" s="42"/>
      <c r="F39" s="43"/>
      <c r="G39" s="43"/>
      <c r="H39" s="43"/>
      <c r="I39" s="43"/>
      <c r="J39" s="42"/>
      <c r="K39" s="43"/>
      <c r="L39" s="43"/>
      <c r="M39" s="43"/>
      <c r="N39" s="43"/>
      <c r="O39" s="42"/>
      <c r="P39" s="43"/>
      <c r="Q39" s="43"/>
      <c r="R39" s="43"/>
      <c r="S39" s="43"/>
      <c r="T39" s="42"/>
      <c r="U39" s="43"/>
      <c r="V39" s="43"/>
      <c r="W39" s="43"/>
      <c r="X39" s="43"/>
      <c r="Y39" s="42"/>
      <c r="Z39" s="43"/>
      <c r="AA39" s="43"/>
      <c r="AB39" s="43"/>
      <c r="AC39" s="43"/>
      <c r="AD39" s="43"/>
      <c r="AE39" s="42"/>
      <c r="AF39" s="42"/>
      <c r="AG39" s="42"/>
      <c r="AH39" s="42"/>
      <c r="AI39" s="42"/>
    </row>
    <row r="40" spans="1:35" s="3" customFormat="1" ht="14.25" customHeight="1">
      <c r="A40" s="108" t="s">
        <v>177</v>
      </c>
      <c r="B40" s="109"/>
      <c r="C40" s="109"/>
      <c r="D40" s="110"/>
      <c r="E40" s="44"/>
      <c r="F40" s="45"/>
      <c r="G40" s="45"/>
      <c r="H40" s="45"/>
      <c r="I40" s="45"/>
      <c r="J40" s="44"/>
      <c r="K40" s="45"/>
      <c r="L40" s="45"/>
      <c r="M40" s="45"/>
      <c r="N40" s="45"/>
      <c r="O40" s="44"/>
      <c r="P40" s="45"/>
      <c r="Q40" s="45"/>
      <c r="R40" s="45"/>
      <c r="S40" s="45"/>
      <c r="T40" s="44"/>
      <c r="U40" s="45"/>
      <c r="V40" s="45"/>
      <c r="W40" s="45"/>
      <c r="X40" s="45"/>
      <c r="Y40" s="44"/>
      <c r="Z40" s="45"/>
      <c r="AA40" s="45"/>
      <c r="AB40" s="45"/>
      <c r="AC40" s="45"/>
      <c r="AD40" s="45"/>
      <c r="AE40" s="65"/>
      <c r="AF40" s="65"/>
      <c r="AG40" s="65"/>
      <c r="AH40" s="65"/>
      <c r="AI40" s="65"/>
    </row>
    <row r="41" spans="1:35" ht="18.75" customHeight="1">
      <c r="A41" s="7">
        <f>A37+1</f>
        <v>23</v>
      </c>
      <c r="B41" s="7">
        <v>35</v>
      </c>
      <c r="C41" s="6" t="s">
        <v>28</v>
      </c>
      <c r="D41" s="8" t="s">
        <v>29</v>
      </c>
      <c r="E41" s="40" t="e">
        <f>SUM(#REF!+#REF!+#REF!+#REF!+#REF!+#REF!+#REF!+#REF!+#REF!+#REF!+#REF!+#REF!)</f>
        <v>#REF!</v>
      </c>
      <c r="F41" s="31"/>
      <c r="G41" s="40" t="e">
        <f>SUM(#REF!+#REF!+#REF!+#REF!+#REF!+#REF!+#REF!+#REF!+#REF!+#REF!+#REF!+#REF!)</f>
        <v>#REF!</v>
      </c>
      <c r="H41" s="40" t="e">
        <f>SUM(#REF!+#REF!+#REF!+#REF!+#REF!+#REF!+#REF!+#REF!+#REF!+#REF!+#REF!+#REF!)</f>
        <v>#REF!</v>
      </c>
      <c r="I41" s="40" t="e">
        <f>SUM(#REF!+#REF!+#REF!+#REF!+#REF!+#REF!+#REF!+#REF!+#REF!+#REF!+#REF!+#REF!)</f>
        <v>#REF!</v>
      </c>
      <c r="J41" s="40" t="e">
        <f>SUM(#REF!+#REF!+#REF!+#REF!+#REF!+#REF!+#REF!+#REF!+#REF!+#REF!+#REF!+#REF!)</f>
        <v>#REF!</v>
      </c>
      <c r="K41" s="31"/>
      <c r="L41" s="40" t="e">
        <f>SUM(#REF!+#REF!+#REF!+#REF!+#REF!+#REF!+#REF!+#REF!+#REF!+#REF!+#REF!+#REF!)</f>
        <v>#REF!</v>
      </c>
      <c r="M41" s="40" t="e">
        <f>SUM(#REF!+#REF!+#REF!+#REF!+#REF!+#REF!+#REF!+#REF!+#REF!+#REF!+#REF!+#REF!)</f>
        <v>#REF!</v>
      </c>
      <c r="N41" s="40" t="e">
        <f>SUM(#REF!+#REF!+#REF!+#REF!+#REF!+#REF!+#REF!+#REF!+#REF!+#REF!+#REF!+#REF!)</f>
        <v>#REF!</v>
      </c>
      <c r="O41" s="40" t="e">
        <f>SUM(#REF!+#REF!+#REF!+#REF!+#REF!+#REF!+#REF!+#REF!+#REF!+#REF!+#REF!+#REF!)</f>
        <v>#REF!</v>
      </c>
      <c r="P41" s="31"/>
      <c r="Q41" s="40" t="e">
        <f>SUM(#REF!+#REF!+#REF!+#REF!+#REF!+#REF!+#REF!+#REF!+#REF!+#REF!+#REF!+#REF!)</f>
        <v>#REF!</v>
      </c>
      <c r="R41" s="40" t="e">
        <f>SUM(#REF!+#REF!+#REF!+#REF!+#REF!+#REF!+#REF!+#REF!+#REF!+#REF!+#REF!+#REF!)</f>
        <v>#REF!</v>
      </c>
      <c r="S41" s="40" t="e">
        <f>SUM(#REF!+#REF!+#REF!+#REF!+#REF!+#REF!+#REF!+#REF!+#REF!+#REF!+#REF!+#REF!)</f>
        <v>#REF!</v>
      </c>
      <c r="T41" s="40" t="e">
        <f>SUM(#REF!+#REF!+#REF!+#REF!+#REF!+#REF!+#REF!+#REF!+#REF!+#REF!+#REF!+#REF!)</f>
        <v>#REF!</v>
      </c>
      <c r="U41" s="31"/>
      <c r="V41" s="40" t="e">
        <f>SUM(#REF!+#REF!+#REF!+#REF!+#REF!+#REF!+#REF!+#REF!+#REF!+#REF!+#REF!+#REF!)</f>
        <v>#REF!</v>
      </c>
      <c r="W41" s="40" t="e">
        <f>SUM(#REF!+#REF!+#REF!+#REF!+#REF!+#REF!+#REF!+#REF!+#REF!+#REF!+#REF!+#REF!)</f>
        <v>#REF!</v>
      </c>
      <c r="X41" s="40" t="e">
        <f>SUM(#REF!+#REF!+#REF!+#REF!+#REF!+#REF!+#REF!+#REF!+#REF!+#REF!+#REF!+#REF!)</f>
        <v>#REF!</v>
      </c>
      <c r="Y41" s="40" t="e">
        <f>SUM(#REF!+#REF!+#REF!+#REF!+#REF!+#REF!+#REF!+#REF!+#REF!+#REF!+#REF!+#REF!)</f>
        <v>#REF!</v>
      </c>
      <c r="Z41" s="31"/>
      <c r="AA41" s="40" t="e">
        <f>SUM(#REF!+#REF!+#REF!+#REF!+#REF!+#REF!+#REF!+#REF!+#REF!+#REF!+#REF!+#REF!)</f>
        <v>#REF!</v>
      </c>
      <c r="AB41" s="40" t="e">
        <f>SUM(#REF!+#REF!+#REF!+#REF!+#REF!+#REF!+#REF!+#REF!+#REF!+#REF!+#REF!+#REF!)</f>
        <v>#REF!</v>
      </c>
      <c r="AC41" s="40" t="e">
        <f>SUM(#REF!+#REF!+#REF!+#REF!+#REF!+#REF!+#REF!+#REF!+#REF!+#REF!+#REF!+#REF!)</f>
        <v>#REF!</v>
      </c>
      <c r="AD41" s="63">
        <v>1171261.43</v>
      </c>
      <c r="AE41" s="63">
        <f>4406095.55-10792.02</f>
        <v>4395303.53</v>
      </c>
      <c r="AF41" s="63">
        <v>4471619.69</v>
      </c>
      <c r="AG41" s="63">
        <f aca="true" t="shared" si="5" ref="AG41:AG69">SUM(AD41+AE41-AF41)</f>
        <v>1094945.2699999996</v>
      </c>
      <c r="AH41" s="63">
        <f aca="true" t="shared" si="6" ref="AH41:AH69">SUM(AE41*97.3%)</f>
        <v>4276630.33469</v>
      </c>
      <c r="AI41" s="63" t="e">
        <f>SUM(#REF!+#REF!+#REF!+#REF!+#REF!+#REF!+#REF!+#REF!+#REF!+#REF!+#REF!+#REF!)</f>
        <v>#REF!</v>
      </c>
    </row>
    <row r="42" spans="1:35" ht="17.25" customHeight="1">
      <c r="A42" s="7">
        <f aca="true" t="shared" si="7" ref="A42:A56">A41+1</f>
        <v>24</v>
      </c>
      <c r="B42" s="7">
        <v>36</v>
      </c>
      <c r="C42" s="6" t="s">
        <v>10</v>
      </c>
      <c r="D42" s="8" t="s">
        <v>11</v>
      </c>
      <c r="E42" s="40" t="e">
        <f>SUM(#REF!+#REF!+#REF!+#REF!+#REF!+#REF!+#REF!+#REF!+#REF!+#REF!+#REF!+#REF!)</f>
        <v>#REF!</v>
      </c>
      <c r="F42" s="31"/>
      <c r="G42" s="40" t="e">
        <f>SUM(#REF!+#REF!+#REF!+#REF!+#REF!+#REF!+#REF!+#REF!+#REF!+#REF!+#REF!+#REF!)</f>
        <v>#REF!</v>
      </c>
      <c r="H42" s="40" t="e">
        <f>SUM(#REF!+#REF!+#REF!+#REF!+#REF!+#REF!+#REF!+#REF!+#REF!+#REF!+#REF!+#REF!)</f>
        <v>#REF!</v>
      </c>
      <c r="I42" s="40" t="e">
        <f>SUM(#REF!+#REF!+#REF!+#REF!+#REF!+#REF!+#REF!+#REF!+#REF!+#REF!+#REF!+#REF!)</f>
        <v>#REF!</v>
      </c>
      <c r="J42" s="40" t="e">
        <f>SUM(#REF!+#REF!+#REF!+#REF!+#REF!+#REF!+#REF!+#REF!+#REF!+#REF!+#REF!+#REF!)</f>
        <v>#REF!</v>
      </c>
      <c r="K42" s="31"/>
      <c r="L42" s="40" t="e">
        <f>SUM(#REF!+#REF!+#REF!+#REF!+#REF!+#REF!+#REF!+#REF!+#REF!+#REF!+#REF!+#REF!)</f>
        <v>#REF!</v>
      </c>
      <c r="M42" s="40" t="e">
        <f>SUM(#REF!+#REF!+#REF!+#REF!+#REF!+#REF!+#REF!+#REF!+#REF!+#REF!+#REF!+#REF!)</f>
        <v>#REF!</v>
      </c>
      <c r="N42" s="40" t="e">
        <f>SUM(#REF!+#REF!+#REF!+#REF!+#REF!+#REF!+#REF!+#REF!+#REF!+#REF!+#REF!+#REF!)</f>
        <v>#REF!</v>
      </c>
      <c r="O42" s="40" t="e">
        <f>SUM(#REF!+#REF!+#REF!+#REF!+#REF!+#REF!+#REF!+#REF!+#REF!+#REF!+#REF!+#REF!)</f>
        <v>#REF!</v>
      </c>
      <c r="P42" s="31"/>
      <c r="Q42" s="40" t="e">
        <f>SUM(#REF!+#REF!+#REF!+#REF!+#REF!+#REF!+#REF!+#REF!+#REF!+#REF!+#REF!+#REF!)</f>
        <v>#REF!</v>
      </c>
      <c r="R42" s="40" t="e">
        <f>SUM(#REF!+#REF!+#REF!+#REF!+#REF!+#REF!+#REF!+#REF!+#REF!+#REF!+#REF!+#REF!)</f>
        <v>#REF!</v>
      </c>
      <c r="S42" s="40" t="e">
        <f>SUM(#REF!+#REF!+#REF!+#REF!+#REF!+#REF!+#REF!+#REF!+#REF!+#REF!+#REF!+#REF!)</f>
        <v>#REF!</v>
      </c>
      <c r="T42" s="40" t="e">
        <f>SUM(#REF!+#REF!+#REF!+#REF!+#REF!+#REF!+#REF!+#REF!+#REF!+#REF!+#REF!+#REF!)</f>
        <v>#REF!</v>
      </c>
      <c r="U42" s="31"/>
      <c r="V42" s="40" t="e">
        <f>SUM(#REF!+#REF!+#REF!+#REF!+#REF!+#REF!+#REF!+#REF!+#REF!+#REF!+#REF!+#REF!)</f>
        <v>#REF!</v>
      </c>
      <c r="W42" s="40" t="e">
        <f>SUM(#REF!+#REF!+#REF!+#REF!+#REF!+#REF!+#REF!+#REF!+#REF!+#REF!+#REF!+#REF!)</f>
        <v>#REF!</v>
      </c>
      <c r="X42" s="40" t="e">
        <f>SUM(#REF!+#REF!+#REF!+#REF!+#REF!+#REF!+#REF!+#REF!+#REF!+#REF!+#REF!+#REF!)</f>
        <v>#REF!</v>
      </c>
      <c r="Y42" s="40" t="e">
        <f>SUM(#REF!+#REF!+#REF!+#REF!+#REF!+#REF!+#REF!+#REF!+#REF!+#REF!+#REF!+#REF!)</f>
        <v>#REF!</v>
      </c>
      <c r="Z42" s="31"/>
      <c r="AA42" s="40" t="e">
        <f>SUM(#REF!+#REF!+#REF!+#REF!+#REF!+#REF!+#REF!+#REF!+#REF!+#REF!+#REF!+#REF!)</f>
        <v>#REF!</v>
      </c>
      <c r="AB42" s="40" t="e">
        <f>SUM(#REF!+#REF!+#REF!+#REF!+#REF!+#REF!+#REF!+#REF!+#REF!+#REF!+#REF!+#REF!)</f>
        <v>#REF!</v>
      </c>
      <c r="AC42" s="40" t="e">
        <f>SUM(#REF!+#REF!+#REF!+#REF!+#REF!+#REF!+#REF!+#REF!+#REF!+#REF!+#REF!+#REF!)</f>
        <v>#REF!</v>
      </c>
      <c r="AD42" s="63">
        <v>785468.31</v>
      </c>
      <c r="AE42" s="63">
        <f>2105693.67+3133.9</f>
        <v>2108827.57</v>
      </c>
      <c r="AF42" s="63">
        <v>1844786.55</v>
      </c>
      <c r="AG42" s="63">
        <f t="shared" si="5"/>
        <v>1049509.3299999998</v>
      </c>
      <c r="AH42" s="63">
        <f t="shared" si="6"/>
        <v>2051889.2256099998</v>
      </c>
      <c r="AI42" s="63" t="e">
        <f>SUM(#REF!+#REF!+#REF!+#REF!+#REF!+#REF!+#REF!+#REF!+#REF!+#REF!+#REF!+#REF!)</f>
        <v>#REF!</v>
      </c>
    </row>
    <row r="43" spans="1:35" ht="18" customHeight="1">
      <c r="A43" s="7">
        <f t="shared" si="7"/>
        <v>25</v>
      </c>
      <c r="B43" s="7">
        <v>35</v>
      </c>
      <c r="C43" s="6" t="s">
        <v>30</v>
      </c>
      <c r="D43" s="8" t="s">
        <v>31</v>
      </c>
      <c r="E43" s="40" t="e">
        <f>SUM(#REF!+#REF!+#REF!+#REF!+#REF!+#REF!+#REF!+#REF!+#REF!+#REF!+#REF!+#REF!)</f>
        <v>#REF!</v>
      </c>
      <c r="F43" s="31"/>
      <c r="G43" s="40" t="e">
        <f>SUM(#REF!+#REF!+#REF!+#REF!+#REF!+#REF!+#REF!+#REF!+#REF!+#REF!+#REF!+#REF!)</f>
        <v>#REF!</v>
      </c>
      <c r="H43" s="40" t="e">
        <f>SUM(#REF!+#REF!+#REF!+#REF!+#REF!+#REF!+#REF!+#REF!+#REF!+#REF!+#REF!+#REF!)</f>
        <v>#REF!</v>
      </c>
      <c r="I43" s="40" t="e">
        <f>SUM(#REF!+#REF!+#REF!+#REF!+#REF!+#REF!+#REF!+#REF!+#REF!+#REF!+#REF!+#REF!)</f>
        <v>#REF!</v>
      </c>
      <c r="J43" s="40" t="e">
        <f>SUM(#REF!+#REF!+#REF!+#REF!+#REF!+#REF!+#REF!+#REF!+#REF!+#REF!+#REF!+#REF!)</f>
        <v>#REF!</v>
      </c>
      <c r="K43" s="31"/>
      <c r="L43" s="40" t="e">
        <f>SUM(#REF!+#REF!+#REF!+#REF!+#REF!+#REF!+#REF!+#REF!+#REF!+#REF!+#REF!+#REF!)</f>
        <v>#REF!</v>
      </c>
      <c r="M43" s="40" t="e">
        <f>SUM(#REF!+#REF!+#REF!+#REF!+#REF!+#REF!+#REF!+#REF!+#REF!+#REF!+#REF!+#REF!)</f>
        <v>#REF!</v>
      </c>
      <c r="N43" s="40" t="e">
        <f>SUM(#REF!+#REF!+#REF!+#REF!+#REF!+#REF!+#REF!+#REF!+#REF!+#REF!+#REF!+#REF!)</f>
        <v>#REF!</v>
      </c>
      <c r="O43" s="40" t="e">
        <f>SUM(#REF!+#REF!+#REF!+#REF!+#REF!+#REF!+#REF!+#REF!+#REF!+#REF!+#REF!+#REF!)</f>
        <v>#REF!</v>
      </c>
      <c r="P43" s="31"/>
      <c r="Q43" s="40" t="e">
        <f>SUM(#REF!+#REF!+#REF!+#REF!+#REF!+#REF!+#REF!+#REF!+#REF!+#REF!+#REF!+#REF!)</f>
        <v>#REF!</v>
      </c>
      <c r="R43" s="40" t="e">
        <f>SUM(#REF!+#REF!+#REF!+#REF!+#REF!+#REF!+#REF!+#REF!+#REF!+#REF!+#REF!+#REF!)</f>
        <v>#REF!</v>
      </c>
      <c r="S43" s="40" t="e">
        <f>SUM(#REF!+#REF!+#REF!+#REF!+#REF!+#REF!+#REF!+#REF!+#REF!+#REF!+#REF!+#REF!)</f>
        <v>#REF!</v>
      </c>
      <c r="T43" s="40" t="e">
        <f>SUM(#REF!+#REF!+#REF!+#REF!+#REF!+#REF!+#REF!+#REF!+#REF!+#REF!+#REF!+#REF!)</f>
        <v>#REF!</v>
      </c>
      <c r="U43" s="31"/>
      <c r="V43" s="40" t="e">
        <f>SUM(#REF!+#REF!+#REF!+#REF!+#REF!+#REF!+#REF!+#REF!+#REF!+#REF!+#REF!+#REF!)</f>
        <v>#REF!</v>
      </c>
      <c r="W43" s="40" t="e">
        <f>SUM(#REF!+#REF!+#REF!+#REF!+#REF!+#REF!+#REF!+#REF!+#REF!+#REF!+#REF!+#REF!)</f>
        <v>#REF!</v>
      </c>
      <c r="X43" s="40" t="e">
        <f>SUM(#REF!+#REF!+#REF!+#REF!+#REF!+#REF!+#REF!+#REF!+#REF!+#REF!+#REF!+#REF!)</f>
        <v>#REF!</v>
      </c>
      <c r="Y43" s="40" t="e">
        <f>SUM(#REF!+#REF!+#REF!+#REF!+#REF!+#REF!+#REF!+#REF!+#REF!+#REF!+#REF!+#REF!)</f>
        <v>#REF!</v>
      </c>
      <c r="Z43" s="31"/>
      <c r="AA43" s="40" t="e">
        <f>SUM(#REF!+#REF!+#REF!+#REF!+#REF!+#REF!+#REF!+#REF!+#REF!+#REF!+#REF!+#REF!)</f>
        <v>#REF!</v>
      </c>
      <c r="AB43" s="40" t="e">
        <f>SUM(#REF!+#REF!+#REF!+#REF!+#REF!+#REF!+#REF!+#REF!+#REF!+#REF!+#REF!+#REF!)</f>
        <v>#REF!</v>
      </c>
      <c r="AC43" s="40" t="e">
        <f>SUM(#REF!+#REF!+#REF!+#REF!+#REF!+#REF!+#REF!+#REF!+#REF!+#REF!+#REF!+#REF!)</f>
        <v>#REF!</v>
      </c>
      <c r="AD43" s="63">
        <v>643939.01</v>
      </c>
      <c r="AE43" s="63">
        <f>2133232.29-3093.51</f>
        <v>2130138.7800000003</v>
      </c>
      <c r="AF43" s="63">
        <v>2230136.82</v>
      </c>
      <c r="AG43" s="63">
        <f t="shared" si="5"/>
        <v>543940.9700000002</v>
      </c>
      <c r="AH43" s="63">
        <f t="shared" si="6"/>
        <v>2072625.0329400003</v>
      </c>
      <c r="AI43" s="63" t="e">
        <f>SUM(#REF!+#REF!+#REF!+#REF!+#REF!+#REF!+#REF!+#REF!+#REF!+#REF!+#REF!+#REF!)</f>
        <v>#REF!</v>
      </c>
    </row>
    <row r="44" spans="1:35" ht="17.25" customHeight="1">
      <c r="A44" s="7">
        <f t="shared" si="7"/>
        <v>26</v>
      </c>
      <c r="B44" s="7">
        <v>36</v>
      </c>
      <c r="C44" s="6" t="s">
        <v>8</v>
      </c>
      <c r="D44" s="8" t="s">
        <v>9</v>
      </c>
      <c r="E44" s="40" t="e">
        <f>SUM(#REF!+#REF!+#REF!+#REF!+#REF!+#REF!+#REF!+#REF!+#REF!+#REF!+#REF!+#REF!)</f>
        <v>#REF!</v>
      </c>
      <c r="F44" s="31"/>
      <c r="G44" s="40" t="e">
        <f>SUM(#REF!+#REF!+#REF!+#REF!+#REF!+#REF!+#REF!+#REF!+#REF!+#REF!+#REF!+#REF!)</f>
        <v>#REF!</v>
      </c>
      <c r="H44" s="40" t="e">
        <f>SUM(#REF!+#REF!+#REF!+#REF!+#REF!+#REF!+#REF!+#REF!+#REF!+#REF!+#REF!+#REF!)</f>
        <v>#REF!</v>
      </c>
      <c r="I44" s="40" t="e">
        <f>SUM(#REF!+#REF!+#REF!+#REF!+#REF!+#REF!+#REF!+#REF!+#REF!+#REF!+#REF!+#REF!)</f>
        <v>#REF!</v>
      </c>
      <c r="J44" s="40" t="e">
        <f>SUM(#REF!+#REF!+#REF!+#REF!+#REF!+#REF!+#REF!+#REF!+#REF!+#REF!+#REF!+#REF!)</f>
        <v>#REF!</v>
      </c>
      <c r="K44" s="31"/>
      <c r="L44" s="40" t="e">
        <f>SUM(#REF!+#REF!+#REF!+#REF!+#REF!+#REF!+#REF!+#REF!+#REF!+#REF!+#REF!+#REF!)</f>
        <v>#REF!</v>
      </c>
      <c r="M44" s="40" t="e">
        <f>SUM(#REF!+#REF!+#REF!+#REF!+#REF!+#REF!+#REF!+#REF!+#REF!+#REF!+#REF!+#REF!)</f>
        <v>#REF!</v>
      </c>
      <c r="N44" s="40" t="e">
        <f>SUM(#REF!+#REF!+#REF!+#REF!+#REF!+#REF!+#REF!+#REF!+#REF!+#REF!+#REF!+#REF!)</f>
        <v>#REF!</v>
      </c>
      <c r="O44" s="40" t="e">
        <f>SUM(#REF!+#REF!+#REF!+#REF!+#REF!+#REF!+#REF!+#REF!+#REF!+#REF!+#REF!+#REF!)</f>
        <v>#REF!</v>
      </c>
      <c r="P44" s="31"/>
      <c r="Q44" s="40" t="e">
        <f>SUM(#REF!+#REF!+#REF!+#REF!+#REF!+#REF!+#REF!+#REF!+#REF!+#REF!+#REF!+#REF!)</f>
        <v>#REF!</v>
      </c>
      <c r="R44" s="40" t="e">
        <f>SUM(#REF!+#REF!+#REF!+#REF!+#REF!+#REF!+#REF!+#REF!+#REF!+#REF!+#REF!+#REF!)</f>
        <v>#REF!</v>
      </c>
      <c r="S44" s="40" t="e">
        <f>SUM(#REF!+#REF!+#REF!+#REF!+#REF!+#REF!+#REF!+#REF!+#REF!+#REF!+#REF!+#REF!)</f>
        <v>#REF!</v>
      </c>
      <c r="T44" s="40" t="e">
        <f>SUM(#REF!+#REF!+#REF!+#REF!+#REF!+#REF!+#REF!+#REF!+#REF!+#REF!+#REF!+#REF!)</f>
        <v>#REF!</v>
      </c>
      <c r="U44" s="31"/>
      <c r="V44" s="40" t="e">
        <f>SUM(#REF!+#REF!+#REF!+#REF!+#REF!+#REF!+#REF!+#REF!+#REF!+#REF!+#REF!+#REF!)</f>
        <v>#REF!</v>
      </c>
      <c r="W44" s="40" t="e">
        <f>SUM(#REF!+#REF!+#REF!+#REF!+#REF!+#REF!+#REF!+#REF!+#REF!+#REF!+#REF!+#REF!)</f>
        <v>#REF!</v>
      </c>
      <c r="X44" s="40" t="e">
        <f>SUM(#REF!+#REF!+#REF!+#REF!+#REF!+#REF!+#REF!+#REF!+#REF!+#REF!+#REF!+#REF!)</f>
        <v>#REF!</v>
      </c>
      <c r="Y44" s="40" t="e">
        <f>SUM(#REF!+#REF!+#REF!+#REF!+#REF!+#REF!+#REF!+#REF!+#REF!+#REF!+#REF!+#REF!)</f>
        <v>#REF!</v>
      </c>
      <c r="Z44" s="31"/>
      <c r="AA44" s="40" t="e">
        <f>SUM(#REF!+#REF!+#REF!+#REF!+#REF!+#REF!+#REF!+#REF!+#REF!+#REF!+#REF!+#REF!)</f>
        <v>#REF!</v>
      </c>
      <c r="AB44" s="40" t="e">
        <f>SUM(#REF!+#REF!+#REF!+#REF!+#REF!+#REF!+#REF!+#REF!+#REF!+#REF!+#REF!+#REF!)</f>
        <v>#REF!</v>
      </c>
      <c r="AC44" s="40" t="e">
        <f>SUM(#REF!+#REF!+#REF!+#REF!+#REF!+#REF!+#REF!+#REF!+#REF!+#REF!+#REF!+#REF!)</f>
        <v>#REF!</v>
      </c>
      <c r="AD44" s="63">
        <v>787317.5</v>
      </c>
      <c r="AE44" s="63">
        <f>2091470.07+4837.98</f>
        <v>2096308.05</v>
      </c>
      <c r="AF44" s="63">
        <v>2212794.85</v>
      </c>
      <c r="AG44" s="63">
        <f t="shared" si="5"/>
        <v>670830.6999999997</v>
      </c>
      <c r="AH44" s="63">
        <f t="shared" si="6"/>
        <v>2039707.73265</v>
      </c>
      <c r="AI44" s="63" t="e">
        <f>SUM(#REF!+#REF!+#REF!+#REF!+#REF!+#REF!+#REF!+#REF!+#REF!+#REF!+#REF!+#REF!)</f>
        <v>#REF!</v>
      </c>
    </row>
    <row r="45" spans="1:35" ht="15" customHeight="1">
      <c r="A45" s="7">
        <f t="shared" si="7"/>
        <v>27</v>
      </c>
      <c r="B45" s="7">
        <v>35</v>
      </c>
      <c r="C45" s="6" t="s">
        <v>32</v>
      </c>
      <c r="D45" s="8" t="s">
        <v>33</v>
      </c>
      <c r="E45" s="40" t="e">
        <f>SUM(#REF!+#REF!+#REF!+#REF!+#REF!+#REF!+#REF!+#REF!+#REF!+#REF!+#REF!+#REF!)</f>
        <v>#REF!</v>
      </c>
      <c r="F45" s="31"/>
      <c r="G45" s="40" t="e">
        <f>SUM(#REF!+#REF!+#REF!+#REF!+#REF!+#REF!+#REF!+#REF!+#REF!+#REF!+#REF!+#REF!)</f>
        <v>#REF!</v>
      </c>
      <c r="H45" s="40" t="e">
        <f>SUM(#REF!+#REF!+#REF!+#REF!+#REF!+#REF!+#REF!+#REF!+#REF!+#REF!+#REF!+#REF!)</f>
        <v>#REF!</v>
      </c>
      <c r="I45" s="40" t="e">
        <f>SUM(#REF!+#REF!+#REF!+#REF!+#REF!+#REF!+#REF!+#REF!+#REF!+#REF!+#REF!+#REF!)</f>
        <v>#REF!</v>
      </c>
      <c r="J45" s="40" t="e">
        <f>SUM(#REF!+#REF!+#REF!+#REF!+#REF!+#REF!+#REF!+#REF!+#REF!+#REF!+#REF!+#REF!)</f>
        <v>#REF!</v>
      </c>
      <c r="K45" s="31"/>
      <c r="L45" s="40" t="e">
        <f>SUM(#REF!+#REF!+#REF!+#REF!+#REF!+#REF!+#REF!+#REF!+#REF!+#REF!+#REF!+#REF!)</f>
        <v>#REF!</v>
      </c>
      <c r="M45" s="40" t="e">
        <f>SUM(#REF!+#REF!+#REF!+#REF!+#REF!+#REF!+#REF!+#REF!+#REF!+#REF!+#REF!+#REF!)</f>
        <v>#REF!</v>
      </c>
      <c r="N45" s="40" t="e">
        <f>SUM(#REF!+#REF!+#REF!+#REF!+#REF!+#REF!+#REF!+#REF!+#REF!+#REF!+#REF!+#REF!)</f>
        <v>#REF!</v>
      </c>
      <c r="O45" s="40" t="e">
        <f>SUM(#REF!+#REF!+#REF!+#REF!+#REF!+#REF!+#REF!+#REF!+#REF!+#REF!+#REF!+#REF!)</f>
        <v>#REF!</v>
      </c>
      <c r="P45" s="31"/>
      <c r="Q45" s="40" t="e">
        <f>SUM(#REF!+#REF!+#REF!+#REF!+#REF!+#REF!+#REF!+#REF!+#REF!+#REF!+#REF!+#REF!)</f>
        <v>#REF!</v>
      </c>
      <c r="R45" s="40" t="e">
        <f>SUM(#REF!+#REF!+#REF!+#REF!+#REF!+#REF!+#REF!+#REF!+#REF!+#REF!+#REF!+#REF!)</f>
        <v>#REF!</v>
      </c>
      <c r="S45" s="40" t="e">
        <f>SUM(#REF!+#REF!+#REF!+#REF!+#REF!+#REF!+#REF!+#REF!+#REF!+#REF!+#REF!+#REF!)</f>
        <v>#REF!</v>
      </c>
      <c r="T45" s="40" t="e">
        <f>SUM(#REF!+#REF!+#REF!+#REF!+#REF!+#REF!+#REF!+#REF!+#REF!+#REF!+#REF!+#REF!)</f>
        <v>#REF!</v>
      </c>
      <c r="U45" s="31"/>
      <c r="V45" s="40" t="e">
        <f>SUM(#REF!+#REF!+#REF!+#REF!+#REF!+#REF!+#REF!+#REF!+#REF!+#REF!+#REF!+#REF!)</f>
        <v>#REF!</v>
      </c>
      <c r="W45" s="40" t="e">
        <f>SUM(#REF!+#REF!+#REF!+#REF!+#REF!+#REF!+#REF!+#REF!+#REF!+#REF!+#REF!+#REF!)</f>
        <v>#REF!</v>
      </c>
      <c r="X45" s="40" t="e">
        <f>SUM(#REF!+#REF!+#REF!+#REF!+#REF!+#REF!+#REF!+#REF!+#REF!+#REF!+#REF!+#REF!)</f>
        <v>#REF!</v>
      </c>
      <c r="Y45" s="40" t="e">
        <f>SUM(#REF!+#REF!+#REF!+#REF!+#REF!+#REF!+#REF!+#REF!+#REF!+#REF!+#REF!+#REF!)</f>
        <v>#REF!</v>
      </c>
      <c r="Z45" s="31"/>
      <c r="AA45" s="40" t="e">
        <f>SUM(#REF!+#REF!+#REF!+#REF!+#REF!+#REF!+#REF!+#REF!+#REF!+#REF!+#REF!+#REF!)</f>
        <v>#REF!</v>
      </c>
      <c r="AB45" s="40" t="e">
        <f>SUM(#REF!+#REF!+#REF!+#REF!+#REF!+#REF!+#REF!+#REF!+#REF!+#REF!+#REF!+#REF!)</f>
        <v>#REF!</v>
      </c>
      <c r="AC45" s="40" t="e">
        <f>SUM(#REF!+#REF!+#REF!+#REF!+#REF!+#REF!+#REF!+#REF!+#REF!+#REF!+#REF!+#REF!)</f>
        <v>#REF!</v>
      </c>
      <c r="AD45" s="63">
        <v>765290.18</v>
      </c>
      <c r="AE45" s="63">
        <f>2164255.32-6977.47</f>
        <v>2157277.8499999996</v>
      </c>
      <c r="AF45" s="63">
        <v>2133322.1</v>
      </c>
      <c r="AG45" s="63">
        <f t="shared" si="5"/>
        <v>789245.9299999997</v>
      </c>
      <c r="AH45" s="63">
        <f t="shared" si="6"/>
        <v>2099031.3480499997</v>
      </c>
      <c r="AI45" s="63" t="e">
        <f>SUM(#REF!+#REF!+#REF!+#REF!+#REF!+#REF!+#REF!+#REF!+#REF!+#REF!+#REF!+#REF!)</f>
        <v>#REF!</v>
      </c>
    </row>
    <row r="46" spans="1:35" ht="16.5" customHeight="1">
      <c r="A46" s="7">
        <f t="shared" si="7"/>
        <v>28</v>
      </c>
      <c r="B46" s="7">
        <v>35</v>
      </c>
      <c r="C46" s="6" t="s">
        <v>34</v>
      </c>
      <c r="D46" s="8" t="s">
        <v>35</v>
      </c>
      <c r="E46" s="40" t="e">
        <f>SUM(#REF!+#REF!+#REF!+#REF!+#REF!+#REF!+#REF!+#REF!+#REF!+#REF!+#REF!+#REF!)</f>
        <v>#REF!</v>
      </c>
      <c r="F46" s="31"/>
      <c r="G46" s="40" t="e">
        <f>SUM(#REF!+#REF!+#REF!+#REF!+#REF!+#REF!+#REF!+#REF!+#REF!+#REF!+#REF!+#REF!)</f>
        <v>#REF!</v>
      </c>
      <c r="H46" s="40" t="e">
        <f>SUM(#REF!+#REF!+#REF!+#REF!+#REF!+#REF!+#REF!+#REF!+#REF!+#REF!+#REF!+#REF!)</f>
        <v>#REF!</v>
      </c>
      <c r="I46" s="40" t="e">
        <f>SUM(#REF!+#REF!+#REF!+#REF!+#REF!+#REF!+#REF!+#REF!+#REF!+#REF!+#REF!+#REF!)</f>
        <v>#REF!</v>
      </c>
      <c r="J46" s="40" t="e">
        <f>SUM(#REF!+#REF!+#REF!+#REF!+#REF!+#REF!+#REF!+#REF!+#REF!+#REF!+#REF!+#REF!)</f>
        <v>#REF!</v>
      </c>
      <c r="K46" s="31"/>
      <c r="L46" s="40" t="e">
        <f>SUM(#REF!+#REF!+#REF!+#REF!+#REF!+#REF!+#REF!+#REF!+#REF!+#REF!+#REF!+#REF!)</f>
        <v>#REF!</v>
      </c>
      <c r="M46" s="40" t="e">
        <f>SUM(#REF!+#REF!+#REF!+#REF!+#REF!+#REF!+#REF!+#REF!+#REF!+#REF!+#REF!+#REF!)</f>
        <v>#REF!</v>
      </c>
      <c r="N46" s="40" t="e">
        <f>SUM(#REF!+#REF!+#REF!+#REF!+#REF!+#REF!+#REF!+#REF!+#REF!+#REF!+#REF!+#REF!)</f>
        <v>#REF!</v>
      </c>
      <c r="O46" s="40" t="e">
        <f>SUM(#REF!+#REF!+#REF!+#REF!+#REF!+#REF!+#REF!+#REF!+#REF!+#REF!+#REF!+#REF!)</f>
        <v>#REF!</v>
      </c>
      <c r="P46" s="31"/>
      <c r="Q46" s="40" t="e">
        <f>SUM(#REF!+#REF!+#REF!+#REF!+#REF!+#REF!+#REF!+#REF!+#REF!+#REF!+#REF!+#REF!)</f>
        <v>#REF!</v>
      </c>
      <c r="R46" s="40" t="e">
        <f>SUM(#REF!+#REF!+#REF!+#REF!+#REF!+#REF!+#REF!+#REF!+#REF!+#REF!+#REF!+#REF!)</f>
        <v>#REF!</v>
      </c>
      <c r="S46" s="40" t="e">
        <f>SUM(#REF!+#REF!+#REF!+#REF!+#REF!+#REF!+#REF!+#REF!+#REF!+#REF!+#REF!+#REF!)</f>
        <v>#REF!</v>
      </c>
      <c r="T46" s="40" t="e">
        <f>SUM(#REF!+#REF!+#REF!+#REF!+#REF!+#REF!+#REF!+#REF!+#REF!+#REF!+#REF!+#REF!)</f>
        <v>#REF!</v>
      </c>
      <c r="U46" s="31"/>
      <c r="V46" s="40" t="e">
        <f>SUM(#REF!+#REF!+#REF!+#REF!+#REF!+#REF!+#REF!+#REF!+#REF!+#REF!+#REF!+#REF!)</f>
        <v>#REF!</v>
      </c>
      <c r="W46" s="40" t="e">
        <f>SUM(#REF!+#REF!+#REF!+#REF!+#REF!+#REF!+#REF!+#REF!+#REF!+#REF!+#REF!+#REF!)</f>
        <v>#REF!</v>
      </c>
      <c r="X46" s="40" t="e">
        <f>SUM(#REF!+#REF!+#REF!+#REF!+#REF!+#REF!+#REF!+#REF!+#REF!+#REF!+#REF!+#REF!)</f>
        <v>#REF!</v>
      </c>
      <c r="Y46" s="40" t="e">
        <f>SUM(#REF!+#REF!+#REF!+#REF!+#REF!+#REF!+#REF!+#REF!+#REF!+#REF!+#REF!+#REF!)</f>
        <v>#REF!</v>
      </c>
      <c r="Z46" s="31"/>
      <c r="AA46" s="40" t="e">
        <f>SUM(#REF!+#REF!+#REF!+#REF!+#REF!+#REF!+#REF!+#REF!+#REF!+#REF!+#REF!+#REF!)</f>
        <v>#REF!</v>
      </c>
      <c r="AB46" s="40" t="e">
        <f>SUM(#REF!+#REF!+#REF!+#REF!+#REF!+#REF!+#REF!+#REF!+#REF!+#REF!+#REF!+#REF!)</f>
        <v>#REF!</v>
      </c>
      <c r="AC46" s="40" t="e">
        <f>SUM(#REF!+#REF!+#REF!+#REF!+#REF!+#REF!+#REF!+#REF!+#REF!+#REF!+#REF!+#REF!)</f>
        <v>#REF!</v>
      </c>
      <c r="AD46" s="63">
        <v>915454.34</v>
      </c>
      <c r="AE46" s="63">
        <f>2265287.84-5495.06</f>
        <v>2259792.78</v>
      </c>
      <c r="AF46" s="63">
        <v>2108383.16</v>
      </c>
      <c r="AG46" s="63">
        <f t="shared" si="5"/>
        <v>1066863.9599999995</v>
      </c>
      <c r="AH46" s="63">
        <f t="shared" si="6"/>
        <v>2198778.3749399995</v>
      </c>
      <c r="AI46" s="63" t="e">
        <f>SUM(#REF!+#REF!+#REF!+#REF!+#REF!+#REF!+#REF!+#REF!+#REF!+#REF!+#REF!+#REF!)</f>
        <v>#REF!</v>
      </c>
    </row>
    <row r="47" spans="1:35" ht="15.75" customHeight="1">
      <c r="A47" s="7">
        <f t="shared" si="7"/>
        <v>29</v>
      </c>
      <c r="B47" s="7">
        <v>36</v>
      </c>
      <c r="C47" s="6" t="s">
        <v>4</v>
      </c>
      <c r="D47" s="8" t="s">
        <v>5</v>
      </c>
      <c r="E47" s="40" t="e">
        <f>SUM(#REF!+#REF!+#REF!+#REF!+#REF!+#REF!+#REF!+#REF!+#REF!+#REF!+#REF!+#REF!)</f>
        <v>#REF!</v>
      </c>
      <c r="F47" s="31"/>
      <c r="G47" s="40" t="e">
        <f>SUM(#REF!+#REF!+#REF!+#REF!+#REF!+#REF!+#REF!+#REF!+#REF!+#REF!+#REF!+#REF!)</f>
        <v>#REF!</v>
      </c>
      <c r="H47" s="40" t="e">
        <f>SUM(#REF!+#REF!+#REF!+#REF!+#REF!+#REF!+#REF!+#REF!+#REF!+#REF!+#REF!+#REF!)</f>
        <v>#REF!</v>
      </c>
      <c r="I47" s="40" t="e">
        <f>SUM(#REF!+#REF!+#REF!+#REF!+#REF!+#REF!+#REF!+#REF!+#REF!+#REF!+#REF!+#REF!)</f>
        <v>#REF!</v>
      </c>
      <c r="J47" s="40" t="e">
        <f>SUM(#REF!+#REF!+#REF!+#REF!+#REF!+#REF!+#REF!+#REF!+#REF!+#REF!+#REF!+#REF!)</f>
        <v>#REF!</v>
      </c>
      <c r="K47" s="31"/>
      <c r="L47" s="40" t="e">
        <f>SUM(#REF!+#REF!+#REF!+#REF!+#REF!+#REF!+#REF!+#REF!+#REF!+#REF!+#REF!+#REF!)</f>
        <v>#REF!</v>
      </c>
      <c r="M47" s="40" t="e">
        <f>SUM(#REF!+#REF!+#REF!+#REF!+#REF!+#REF!+#REF!+#REF!+#REF!+#REF!+#REF!+#REF!)</f>
        <v>#REF!</v>
      </c>
      <c r="N47" s="40" t="e">
        <f>SUM(#REF!+#REF!+#REF!+#REF!+#REF!+#REF!+#REF!+#REF!+#REF!+#REF!+#REF!+#REF!)</f>
        <v>#REF!</v>
      </c>
      <c r="O47" s="40" t="e">
        <f>SUM(#REF!+#REF!+#REF!+#REF!+#REF!+#REF!+#REF!+#REF!+#REF!+#REF!+#REF!+#REF!)</f>
        <v>#REF!</v>
      </c>
      <c r="P47" s="31"/>
      <c r="Q47" s="40" t="e">
        <f>SUM(#REF!+#REF!+#REF!+#REF!+#REF!+#REF!+#REF!+#REF!+#REF!+#REF!+#REF!+#REF!)</f>
        <v>#REF!</v>
      </c>
      <c r="R47" s="40" t="e">
        <f>SUM(#REF!+#REF!+#REF!+#REF!+#REF!+#REF!+#REF!+#REF!+#REF!+#REF!+#REF!+#REF!)</f>
        <v>#REF!</v>
      </c>
      <c r="S47" s="40" t="e">
        <f>SUM(#REF!+#REF!+#REF!+#REF!+#REF!+#REF!+#REF!+#REF!+#REF!+#REF!+#REF!+#REF!)</f>
        <v>#REF!</v>
      </c>
      <c r="T47" s="40" t="e">
        <f>SUM(#REF!+#REF!+#REF!+#REF!+#REF!+#REF!+#REF!+#REF!+#REF!+#REF!+#REF!+#REF!)</f>
        <v>#REF!</v>
      </c>
      <c r="U47" s="31"/>
      <c r="V47" s="40" t="e">
        <f>SUM(#REF!+#REF!+#REF!+#REF!+#REF!+#REF!+#REF!+#REF!+#REF!+#REF!+#REF!+#REF!)</f>
        <v>#REF!</v>
      </c>
      <c r="W47" s="40" t="e">
        <f>SUM(#REF!+#REF!+#REF!+#REF!+#REF!+#REF!+#REF!+#REF!+#REF!+#REF!+#REF!+#REF!)</f>
        <v>#REF!</v>
      </c>
      <c r="X47" s="40" t="e">
        <f>SUM(#REF!+#REF!+#REF!+#REF!+#REF!+#REF!+#REF!+#REF!+#REF!+#REF!+#REF!+#REF!)</f>
        <v>#REF!</v>
      </c>
      <c r="Y47" s="40" t="e">
        <f>SUM(#REF!+#REF!+#REF!+#REF!+#REF!+#REF!+#REF!+#REF!+#REF!+#REF!+#REF!+#REF!)</f>
        <v>#REF!</v>
      </c>
      <c r="Z47" s="31"/>
      <c r="AA47" s="40" t="e">
        <f>SUM(#REF!+#REF!+#REF!+#REF!+#REF!+#REF!+#REF!+#REF!+#REF!+#REF!+#REF!+#REF!)</f>
        <v>#REF!</v>
      </c>
      <c r="AB47" s="40" t="e">
        <f>SUM(#REF!+#REF!+#REF!+#REF!+#REF!+#REF!+#REF!+#REF!+#REF!+#REF!+#REF!+#REF!)</f>
        <v>#REF!</v>
      </c>
      <c r="AC47" s="40" t="e">
        <f>SUM(#REF!+#REF!+#REF!+#REF!+#REF!+#REF!+#REF!+#REF!+#REF!+#REF!+#REF!+#REF!)</f>
        <v>#REF!</v>
      </c>
      <c r="AD47" s="63">
        <v>495449.07</v>
      </c>
      <c r="AE47" s="63">
        <f>2099698.83-5249.6</f>
        <v>2094449.23</v>
      </c>
      <c r="AF47" s="63">
        <v>1958112.49</v>
      </c>
      <c r="AG47" s="63">
        <f t="shared" si="5"/>
        <v>631785.8099999998</v>
      </c>
      <c r="AH47" s="63">
        <f t="shared" si="6"/>
        <v>2037899.1007899998</v>
      </c>
      <c r="AI47" s="63" t="e">
        <f>SUM(#REF!+#REF!+#REF!+#REF!+#REF!+#REF!+#REF!+#REF!+#REF!+#REF!+#REF!+#REF!)</f>
        <v>#REF!</v>
      </c>
    </row>
    <row r="48" spans="1:35" ht="15.75" customHeight="1">
      <c r="A48" s="7">
        <f t="shared" si="7"/>
        <v>30</v>
      </c>
      <c r="B48" s="7">
        <v>35</v>
      </c>
      <c r="C48" s="6" t="s">
        <v>16</v>
      </c>
      <c r="D48" s="8" t="s">
        <v>17</v>
      </c>
      <c r="E48" s="40" t="e">
        <f>SUM(#REF!+#REF!+#REF!+#REF!+#REF!+#REF!+#REF!+#REF!+#REF!+#REF!+#REF!+#REF!)</f>
        <v>#REF!</v>
      </c>
      <c r="F48" s="31"/>
      <c r="G48" s="40" t="e">
        <f>SUM(#REF!+#REF!+#REF!+#REF!+#REF!+#REF!+#REF!+#REF!+#REF!+#REF!+#REF!+#REF!)</f>
        <v>#REF!</v>
      </c>
      <c r="H48" s="40" t="e">
        <f>SUM(#REF!+#REF!+#REF!+#REF!+#REF!+#REF!+#REF!+#REF!+#REF!+#REF!+#REF!+#REF!)</f>
        <v>#REF!</v>
      </c>
      <c r="I48" s="40" t="e">
        <f>SUM(#REF!+#REF!+#REF!+#REF!+#REF!+#REF!+#REF!+#REF!+#REF!+#REF!+#REF!+#REF!)</f>
        <v>#REF!</v>
      </c>
      <c r="J48" s="40" t="e">
        <f>SUM(#REF!+#REF!+#REF!+#REF!+#REF!+#REF!+#REF!+#REF!+#REF!+#REF!+#REF!+#REF!)</f>
        <v>#REF!</v>
      </c>
      <c r="K48" s="31"/>
      <c r="L48" s="40" t="e">
        <f>SUM(#REF!+#REF!+#REF!+#REF!+#REF!+#REF!+#REF!+#REF!+#REF!+#REF!+#REF!+#REF!)</f>
        <v>#REF!</v>
      </c>
      <c r="M48" s="40" t="e">
        <f>SUM(#REF!+#REF!+#REF!+#REF!+#REF!+#REF!+#REF!+#REF!+#REF!+#REF!+#REF!+#REF!)</f>
        <v>#REF!</v>
      </c>
      <c r="N48" s="40" t="e">
        <f>SUM(#REF!+#REF!+#REF!+#REF!+#REF!+#REF!+#REF!+#REF!+#REF!+#REF!+#REF!+#REF!)</f>
        <v>#REF!</v>
      </c>
      <c r="O48" s="40" t="e">
        <f>SUM(#REF!+#REF!+#REF!+#REF!+#REF!+#REF!+#REF!+#REF!+#REF!+#REF!+#REF!+#REF!)</f>
        <v>#REF!</v>
      </c>
      <c r="P48" s="31"/>
      <c r="Q48" s="40" t="e">
        <f>SUM(#REF!+#REF!+#REF!+#REF!+#REF!+#REF!+#REF!+#REF!+#REF!+#REF!+#REF!+#REF!)</f>
        <v>#REF!</v>
      </c>
      <c r="R48" s="40" t="e">
        <f>SUM(#REF!+#REF!+#REF!+#REF!+#REF!+#REF!+#REF!+#REF!+#REF!+#REF!+#REF!+#REF!)</f>
        <v>#REF!</v>
      </c>
      <c r="S48" s="40" t="e">
        <f>SUM(#REF!+#REF!+#REF!+#REF!+#REF!+#REF!+#REF!+#REF!+#REF!+#REF!+#REF!+#REF!)</f>
        <v>#REF!</v>
      </c>
      <c r="T48" s="40" t="e">
        <f>SUM(#REF!+#REF!+#REF!+#REF!+#REF!+#REF!+#REF!+#REF!+#REF!+#REF!+#REF!+#REF!)</f>
        <v>#REF!</v>
      </c>
      <c r="U48" s="31"/>
      <c r="V48" s="40" t="e">
        <f>SUM(#REF!+#REF!+#REF!+#REF!+#REF!+#REF!+#REF!+#REF!+#REF!+#REF!+#REF!+#REF!)</f>
        <v>#REF!</v>
      </c>
      <c r="W48" s="40" t="e">
        <f>SUM(#REF!+#REF!+#REF!+#REF!+#REF!+#REF!+#REF!+#REF!+#REF!+#REF!+#REF!+#REF!)</f>
        <v>#REF!</v>
      </c>
      <c r="X48" s="40" t="e">
        <f>SUM(#REF!+#REF!+#REF!+#REF!+#REF!+#REF!+#REF!+#REF!+#REF!+#REF!+#REF!+#REF!)</f>
        <v>#REF!</v>
      </c>
      <c r="Y48" s="40" t="e">
        <f>SUM(#REF!+#REF!+#REF!+#REF!+#REF!+#REF!+#REF!+#REF!+#REF!+#REF!+#REF!+#REF!)</f>
        <v>#REF!</v>
      </c>
      <c r="Z48" s="31"/>
      <c r="AA48" s="40" t="e">
        <f>SUM(#REF!+#REF!+#REF!+#REF!+#REF!+#REF!+#REF!+#REF!+#REF!+#REF!+#REF!+#REF!)</f>
        <v>#REF!</v>
      </c>
      <c r="AB48" s="40" t="e">
        <f>SUM(#REF!+#REF!+#REF!+#REF!+#REF!+#REF!+#REF!+#REF!+#REF!+#REF!+#REF!+#REF!)</f>
        <v>#REF!</v>
      </c>
      <c r="AC48" s="40" t="e">
        <f>SUM(#REF!+#REF!+#REF!+#REF!+#REF!+#REF!+#REF!+#REF!+#REF!+#REF!+#REF!+#REF!)</f>
        <v>#REF!</v>
      </c>
      <c r="AD48" s="63">
        <v>1453957.2</v>
      </c>
      <c r="AE48" s="63">
        <f>3050729-3430.63</f>
        <v>3047298.37</v>
      </c>
      <c r="AF48" s="63">
        <v>3301840.44</v>
      </c>
      <c r="AG48" s="63">
        <f t="shared" si="5"/>
        <v>1199415.1300000004</v>
      </c>
      <c r="AH48" s="63">
        <f t="shared" si="6"/>
        <v>2965021.31401</v>
      </c>
      <c r="AI48" s="63" t="e">
        <f>SUM(#REF!+#REF!+#REF!+#REF!+#REF!+#REF!+#REF!+#REF!+#REF!+#REF!+#REF!+#REF!)</f>
        <v>#REF!</v>
      </c>
    </row>
    <row r="49" spans="1:35" ht="15" customHeight="1">
      <c r="A49" s="7">
        <f t="shared" si="7"/>
        <v>31</v>
      </c>
      <c r="B49" s="7">
        <v>35</v>
      </c>
      <c r="C49" s="6" t="s">
        <v>23</v>
      </c>
      <c r="D49" s="8" t="s">
        <v>126</v>
      </c>
      <c r="E49" s="40" t="e">
        <f>SUM(#REF!+#REF!+#REF!+#REF!+#REF!+#REF!+#REF!+#REF!+#REF!+#REF!+#REF!+#REF!)</f>
        <v>#REF!</v>
      </c>
      <c r="F49" s="31"/>
      <c r="G49" s="40" t="e">
        <f>SUM(#REF!+#REF!+#REF!+#REF!+#REF!+#REF!+#REF!+#REF!+#REF!+#REF!+#REF!+#REF!)</f>
        <v>#REF!</v>
      </c>
      <c r="H49" s="40" t="e">
        <f>SUM(#REF!+#REF!+#REF!+#REF!+#REF!+#REF!+#REF!+#REF!+#REF!+#REF!+#REF!+#REF!)</f>
        <v>#REF!</v>
      </c>
      <c r="I49" s="40" t="e">
        <f>SUM(#REF!+#REF!+#REF!+#REF!+#REF!+#REF!+#REF!+#REF!+#REF!+#REF!+#REF!+#REF!)</f>
        <v>#REF!</v>
      </c>
      <c r="J49" s="40" t="e">
        <f>SUM(#REF!+#REF!+#REF!+#REF!+#REF!+#REF!+#REF!+#REF!+#REF!+#REF!+#REF!+#REF!)</f>
        <v>#REF!</v>
      </c>
      <c r="K49" s="31"/>
      <c r="L49" s="40" t="e">
        <f>SUM(#REF!+#REF!+#REF!+#REF!+#REF!+#REF!+#REF!+#REF!+#REF!+#REF!+#REF!+#REF!)</f>
        <v>#REF!</v>
      </c>
      <c r="M49" s="40" t="e">
        <f>SUM(#REF!+#REF!+#REF!+#REF!+#REF!+#REF!+#REF!+#REF!+#REF!+#REF!+#REF!+#REF!)</f>
        <v>#REF!</v>
      </c>
      <c r="N49" s="40" t="e">
        <f>SUM(#REF!+#REF!+#REF!+#REF!+#REF!+#REF!+#REF!+#REF!+#REF!+#REF!+#REF!+#REF!)</f>
        <v>#REF!</v>
      </c>
      <c r="O49" s="40" t="e">
        <f>SUM(#REF!+#REF!+#REF!+#REF!+#REF!+#REF!+#REF!+#REF!+#REF!+#REF!+#REF!+#REF!)</f>
        <v>#REF!</v>
      </c>
      <c r="P49" s="31"/>
      <c r="Q49" s="40" t="e">
        <f>SUM(#REF!+#REF!+#REF!+#REF!+#REF!+#REF!+#REF!+#REF!+#REF!+#REF!+#REF!+#REF!)</f>
        <v>#REF!</v>
      </c>
      <c r="R49" s="40" t="e">
        <f>SUM(#REF!+#REF!+#REF!+#REF!+#REF!+#REF!+#REF!+#REF!+#REF!+#REF!+#REF!+#REF!)</f>
        <v>#REF!</v>
      </c>
      <c r="S49" s="40" t="e">
        <f>SUM(#REF!+#REF!+#REF!+#REF!+#REF!+#REF!+#REF!+#REF!+#REF!+#REF!+#REF!+#REF!)</f>
        <v>#REF!</v>
      </c>
      <c r="T49" s="40" t="e">
        <f>SUM(#REF!+#REF!+#REF!+#REF!+#REF!+#REF!+#REF!+#REF!+#REF!+#REF!+#REF!+#REF!)</f>
        <v>#REF!</v>
      </c>
      <c r="U49" s="31"/>
      <c r="V49" s="40" t="e">
        <f>SUM(#REF!+#REF!+#REF!+#REF!+#REF!+#REF!+#REF!+#REF!+#REF!+#REF!+#REF!+#REF!)</f>
        <v>#REF!</v>
      </c>
      <c r="W49" s="40" t="e">
        <f>SUM(#REF!+#REF!+#REF!+#REF!+#REF!+#REF!+#REF!+#REF!+#REF!+#REF!+#REF!+#REF!)</f>
        <v>#REF!</v>
      </c>
      <c r="X49" s="40" t="e">
        <f>SUM(#REF!+#REF!+#REF!+#REF!+#REF!+#REF!+#REF!+#REF!+#REF!+#REF!+#REF!+#REF!)</f>
        <v>#REF!</v>
      </c>
      <c r="Y49" s="40" t="e">
        <f>SUM(#REF!+#REF!+#REF!+#REF!+#REF!+#REF!+#REF!+#REF!+#REF!+#REF!+#REF!+#REF!)</f>
        <v>#REF!</v>
      </c>
      <c r="Z49" s="31"/>
      <c r="AA49" s="40" t="e">
        <f>SUM(#REF!+#REF!+#REF!+#REF!+#REF!+#REF!+#REF!+#REF!+#REF!+#REF!+#REF!+#REF!)</f>
        <v>#REF!</v>
      </c>
      <c r="AB49" s="40" t="e">
        <f>SUM(#REF!+#REF!+#REF!+#REF!+#REF!+#REF!+#REF!+#REF!+#REF!+#REF!+#REF!+#REF!)</f>
        <v>#REF!</v>
      </c>
      <c r="AC49" s="40" t="e">
        <f>SUM(#REF!+#REF!+#REF!+#REF!+#REF!+#REF!+#REF!+#REF!+#REF!+#REF!+#REF!+#REF!)</f>
        <v>#REF!</v>
      </c>
      <c r="AD49" s="63">
        <v>938963.84</v>
      </c>
      <c r="AE49" s="63">
        <f>2144142.86-2592.27</f>
        <v>2141550.59</v>
      </c>
      <c r="AF49" s="63">
        <v>2200641.11</v>
      </c>
      <c r="AG49" s="63">
        <f t="shared" si="5"/>
        <v>879873.3199999998</v>
      </c>
      <c r="AH49" s="63">
        <f t="shared" si="6"/>
        <v>2083728.7240699998</v>
      </c>
      <c r="AI49" s="63" t="e">
        <f>SUM(#REF!+#REF!+#REF!+#REF!+#REF!+#REF!+#REF!+#REF!+#REF!+#REF!+#REF!+#REF!)</f>
        <v>#REF!</v>
      </c>
    </row>
    <row r="50" spans="1:35" ht="14.25" customHeight="1">
      <c r="A50" s="7">
        <f t="shared" si="7"/>
        <v>32</v>
      </c>
      <c r="B50" s="7">
        <v>35</v>
      </c>
      <c r="C50" s="6" t="s">
        <v>24</v>
      </c>
      <c r="D50" s="8" t="s">
        <v>127</v>
      </c>
      <c r="E50" s="40" t="e">
        <f>SUM(#REF!+#REF!+#REF!+#REF!+#REF!+#REF!+#REF!+#REF!+#REF!+#REF!+#REF!+#REF!)</f>
        <v>#REF!</v>
      </c>
      <c r="F50" s="31"/>
      <c r="G50" s="40" t="e">
        <f>SUM(#REF!+#REF!+#REF!+#REF!+#REF!+#REF!+#REF!+#REF!+#REF!+#REF!+#REF!+#REF!)</f>
        <v>#REF!</v>
      </c>
      <c r="H50" s="40" t="e">
        <f>SUM(#REF!+#REF!+#REF!+#REF!+#REF!+#REF!+#REF!+#REF!+#REF!+#REF!+#REF!+#REF!)</f>
        <v>#REF!</v>
      </c>
      <c r="I50" s="40" t="e">
        <f>SUM(#REF!+#REF!+#REF!+#REF!+#REF!+#REF!+#REF!+#REF!+#REF!+#REF!+#REF!+#REF!)</f>
        <v>#REF!</v>
      </c>
      <c r="J50" s="40" t="e">
        <f>SUM(#REF!+#REF!+#REF!+#REF!+#REF!+#REF!+#REF!+#REF!+#REF!+#REF!+#REF!+#REF!)</f>
        <v>#REF!</v>
      </c>
      <c r="K50" s="31"/>
      <c r="L50" s="40" t="e">
        <f>SUM(#REF!+#REF!+#REF!+#REF!+#REF!+#REF!+#REF!+#REF!+#REF!+#REF!+#REF!+#REF!)</f>
        <v>#REF!</v>
      </c>
      <c r="M50" s="40" t="e">
        <f>SUM(#REF!+#REF!+#REF!+#REF!+#REF!+#REF!+#REF!+#REF!+#REF!+#REF!+#REF!+#REF!)</f>
        <v>#REF!</v>
      </c>
      <c r="N50" s="40" t="e">
        <f>SUM(#REF!+#REF!+#REF!+#REF!+#REF!+#REF!+#REF!+#REF!+#REF!+#REF!+#REF!+#REF!)</f>
        <v>#REF!</v>
      </c>
      <c r="O50" s="40" t="e">
        <f>SUM(#REF!+#REF!+#REF!+#REF!+#REF!+#REF!+#REF!+#REF!+#REF!+#REF!+#REF!+#REF!)</f>
        <v>#REF!</v>
      </c>
      <c r="P50" s="31"/>
      <c r="Q50" s="40" t="e">
        <f>SUM(#REF!+#REF!+#REF!+#REF!+#REF!+#REF!+#REF!+#REF!+#REF!+#REF!+#REF!+#REF!)</f>
        <v>#REF!</v>
      </c>
      <c r="R50" s="40" t="e">
        <f>SUM(#REF!+#REF!+#REF!+#REF!+#REF!+#REF!+#REF!+#REF!+#REF!+#REF!+#REF!+#REF!)</f>
        <v>#REF!</v>
      </c>
      <c r="S50" s="40" t="e">
        <f>SUM(#REF!+#REF!+#REF!+#REF!+#REF!+#REF!+#REF!+#REF!+#REF!+#REF!+#REF!+#REF!)</f>
        <v>#REF!</v>
      </c>
      <c r="T50" s="40" t="e">
        <f>SUM(#REF!+#REF!+#REF!+#REF!+#REF!+#REF!+#REF!+#REF!+#REF!+#REF!+#REF!+#REF!)</f>
        <v>#REF!</v>
      </c>
      <c r="U50" s="31"/>
      <c r="V50" s="40" t="e">
        <f>SUM(#REF!+#REF!+#REF!+#REF!+#REF!+#REF!+#REF!+#REF!+#REF!+#REF!+#REF!+#REF!)</f>
        <v>#REF!</v>
      </c>
      <c r="W50" s="40" t="e">
        <f>SUM(#REF!+#REF!+#REF!+#REF!+#REF!+#REF!+#REF!+#REF!+#REF!+#REF!+#REF!+#REF!)</f>
        <v>#REF!</v>
      </c>
      <c r="X50" s="40" t="e">
        <f>SUM(#REF!+#REF!+#REF!+#REF!+#REF!+#REF!+#REF!+#REF!+#REF!+#REF!+#REF!+#REF!)</f>
        <v>#REF!</v>
      </c>
      <c r="Y50" s="40" t="e">
        <f>SUM(#REF!+#REF!+#REF!+#REF!+#REF!+#REF!+#REF!+#REF!+#REF!+#REF!+#REF!+#REF!)</f>
        <v>#REF!</v>
      </c>
      <c r="Z50" s="31"/>
      <c r="AA50" s="40" t="e">
        <f>SUM(#REF!+#REF!+#REF!+#REF!+#REF!+#REF!+#REF!+#REF!+#REF!+#REF!+#REF!+#REF!)</f>
        <v>#REF!</v>
      </c>
      <c r="AB50" s="40" t="e">
        <f>SUM(#REF!+#REF!+#REF!+#REF!+#REF!+#REF!+#REF!+#REF!+#REF!+#REF!+#REF!+#REF!)</f>
        <v>#REF!</v>
      </c>
      <c r="AC50" s="40" t="e">
        <f>SUM(#REF!+#REF!+#REF!+#REF!+#REF!+#REF!+#REF!+#REF!+#REF!+#REF!+#REF!+#REF!)</f>
        <v>#REF!</v>
      </c>
      <c r="AD50" s="63">
        <v>991557.02</v>
      </c>
      <c r="AE50" s="63">
        <f>2205455.96-29615.33</f>
        <v>2175840.63</v>
      </c>
      <c r="AF50" s="63">
        <v>2088546.19</v>
      </c>
      <c r="AG50" s="63">
        <f t="shared" si="5"/>
        <v>1078851.46</v>
      </c>
      <c r="AH50" s="63">
        <f t="shared" si="6"/>
        <v>2117092.9329899997</v>
      </c>
      <c r="AI50" s="63" t="e">
        <f>SUM(#REF!+#REF!+#REF!+#REF!+#REF!+#REF!+#REF!+#REF!+#REF!+#REF!+#REF!+#REF!)</f>
        <v>#REF!</v>
      </c>
    </row>
    <row r="51" spans="1:35" ht="16.5" customHeight="1">
      <c r="A51" s="7">
        <f t="shared" si="7"/>
        <v>33</v>
      </c>
      <c r="B51" s="7">
        <v>35</v>
      </c>
      <c r="C51" s="6" t="s">
        <v>37</v>
      </c>
      <c r="D51" s="8" t="s">
        <v>128</v>
      </c>
      <c r="E51" s="40" t="e">
        <f>SUM(#REF!+#REF!+#REF!+#REF!+#REF!+#REF!+#REF!+#REF!+#REF!+#REF!+#REF!+#REF!)</f>
        <v>#REF!</v>
      </c>
      <c r="F51" s="31"/>
      <c r="G51" s="40" t="e">
        <f>SUM(#REF!+#REF!+#REF!+#REF!+#REF!+#REF!+#REF!+#REF!+#REF!+#REF!+#REF!+#REF!)</f>
        <v>#REF!</v>
      </c>
      <c r="H51" s="40" t="e">
        <f>SUM(#REF!+#REF!+#REF!+#REF!+#REF!+#REF!+#REF!+#REF!+#REF!+#REF!+#REF!+#REF!)</f>
        <v>#REF!</v>
      </c>
      <c r="I51" s="40" t="e">
        <f>SUM(#REF!+#REF!+#REF!+#REF!+#REF!+#REF!+#REF!+#REF!+#REF!+#REF!+#REF!+#REF!)</f>
        <v>#REF!</v>
      </c>
      <c r="J51" s="40" t="e">
        <f>SUM(#REF!+#REF!+#REF!+#REF!+#REF!+#REF!+#REF!+#REF!+#REF!+#REF!+#REF!+#REF!)</f>
        <v>#REF!</v>
      </c>
      <c r="K51" s="31"/>
      <c r="L51" s="40" t="e">
        <f>SUM(#REF!+#REF!+#REF!+#REF!+#REF!+#REF!+#REF!+#REF!+#REF!+#REF!+#REF!+#REF!)</f>
        <v>#REF!</v>
      </c>
      <c r="M51" s="40" t="e">
        <f>SUM(#REF!+#REF!+#REF!+#REF!+#REF!+#REF!+#REF!+#REF!+#REF!+#REF!+#REF!+#REF!)</f>
        <v>#REF!</v>
      </c>
      <c r="N51" s="40" t="e">
        <f>SUM(#REF!+#REF!+#REF!+#REF!+#REF!+#REF!+#REF!+#REF!+#REF!+#REF!+#REF!+#REF!)</f>
        <v>#REF!</v>
      </c>
      <c r="O51" s="40" t="e">
        <f>SUM(#REF!+#REF!+#REF!+#REF!+#REF!+#REF!+#REF!+#REF!+#REF!+#REF!+#REF!+#REF!)</f>
        <v>#REF!</v>
      </c>
      <c r="P51" s="31"/>
      <c r="Q51" s="40" t="e">
        <f>SUM(#REF!+#REF!+#REF!+#REF!+#REF!+#REF!+#REF!+#REF!+#REF!+#REF!+#REF!+#REF!)</f>
        <v>#REF!</v>
      </c>
      <c r="R51" s="40" t="e">
        <f>SUM(#REF!+#REF!+#REF!+#REF!+#REF!+#REF!+#REF!+#REF!+#REF!+#REF!+#REF!+#REF!)</f>
        <v>#REF!</v>
      </c>
      <c r="S51" s="40" t="e">
        <f>SUM(#REF!+#REF!+#REF!+#REF!+#REF!+#REF!+#REF!+#REF!+#REF!+#REF!+#REF!+#REF!)</f>
        <v>#REF!</v>
      </c>
      <c r="T51" s="40" t="e">
        <f>SUM(#REF!+#REF!+#REF!+#REF!+#REF!+#REF!+#REF!+#REF!+#REF!+#REF!+#REF!+#REF!)</f>
        <v>#REF!</v>
      </c>
      <c r="U51" s="31"/>
      <c r="V51" s="40" t="e">
        <f>SUM(#REF!+#REF!+#REF!+#REF!+#REF!+#REF!+#REF!+#REF!+#REF!+#REF!+#REF!+#REF!)</f>
        <v>#REF!</v>
      </c>
      <c r="W51" s="40" t="e">
        <f>SUM(#REF!+#REF!+#REF!+#REF!+#REF!+#REF!+#REF!+#REF!+#REF!+#REF!+#REF!+#REF!)</f>
        <v>#REF!</v>
      </c>
      <c r="X51" s="40" t="e">
        <f>SUM(#REF!+#REF!+#REF!+#REF!+#REF!+#REF!+#REF!+#REF!+#REF!+#REF!+#REF!+#REF!)</f>
        <v>#REF!</v>
      </c>
      <c r="Y51" s="40" t="e">
        <f>SUM(#REF!+#REF!+#REF!+#REF!+#REF!+#REF!+#REF!+#REF!+#REF!+#REF!+#REF!+#REF!)</f>
        <v>#REF!</v>
      </c>
      <c r="Z51" s="31"/>
      <c r="AA51" s="40" t="e">
        <f>SUM(#REF!+#REF!+#REF!+#REF!+#REF!+#REF!+#REF!+#REF!+#REF!+#REF!+#REF!+#REF!)</f>
        <v>#REF!</v>
      </c>
      <c r="AB51" s="40" t="e">
        <f>SUM(#REF!+#REF!+#REF!+#REF!+#REF!+#REF!+#REF!+#REF!+#REF!+#REF!+#REF!+#REF!)</f>
        <v>#REF!</v>
      </c>
      <c r="AC51" s="40" t="e">
        <f>SUM(#REF!+#REF!+#REF!+#REF!+#REF!+#REF!+#REF!+#REF!+#REF!+#REF!+#REF!+#REF!)</f>
        <v>#REF!</v>
      </c>
      <c r="AD51" s="63">
        <v>1365899.07</v>
      </c>
      <c r="AE51" s="63">
        <f>2110928.41-17547.77</f>
        <v>2093380.6400000001</v>
      </c>
      <c r="AF51" s="63">
        <v>2061585.42</v>
      </c>
      <c r="AG51" s="63">
        <f t="shared" si="5"/>
        <v>1397694.29</v>
      </c>
      <c r="AH51" s="63">
        <f t="shared" si="6"/>
        <v>2036859.36272</v>
      </c>
      <c r="AI51" s="63" t="e">
        <f>SUM(#REF!+#REF!+#REF!+#REF!+#REF!+#REF!+#REF!+#REF!+#REF!+#REF!+#REF!+#REF!)</f>
        <v>#REF!</v>
      </c>
    </row>
    <row r="52" spans="1:35" ht="12.75" customHeight="1">
      <c r="A52" s="7">
        <f t="shared" si="7"/>
        <v>34</v>
      </c>
      <c r="B52" s="7">
        <v>35</v>
      </c>
      <c r="C52" s="6" t="s">
        <v>38</v>
      </c>
      <c r="D52" s="8" t="s">
        <v>129</v>
      </c>
      <c r="E52" s="40" t="e">
        <f>SUM(#REF!+#REF!+#REF!+#REF!+#REF!+#REF!+#REF!+#REF!+#REF!+#REF!+#REF!+#REF!)</f>
        <v>#REF!</v>
      </c>
      <c r="F52" s="31"/>
      <c r="G52" s="40" t="e">
        <f>SUM(#REF!+#REF!+#REF!+#REF!+#REF!+#REF!+#REF!+#REF!+#REF!+#REF!+#REF!+#REF!)</f>
        <v>#REF!</v>
      </c>
      <c r="H52" s="40" t="e">
        <f>SUM(#REF!+#REF!+#REF!+#REF!+#REF!+#REF!+#REF!+#REF!+#REF!+#REF!+#REF!+#REF!)</f>
        <v>#REF!</v>
      </c>
      <c r="I52" s="40" t="e">
        <f>SUM(#REF!+#REF!+#REF!+#REF!+#REF!+#REF!+#REF!+#REF!+#REF!+#REF!+#REF!+#REF!)</f>
        <v>#REF!</v>
      </c>
      <c r="J52" s="40" t="e">
        <f>SUM(#REF!+#REF!+#REF!+#REF!+#REF!+#REF!+#REF!+#REF!+#REF!+#REF!+#REF!+#REF!)</f>
        <v>#REF!</v>
      </c>
      <c r="K52" s="31"/>
      <c r="L52" s="40" t="e">
        <f>SUM(#REF!+#REF!+#REF!+#REF!+#REF!+#REF!+#REF!+#REF!+#REF!+#REF!+#REF!+#REF!)</f>
        <v>#REF!</v>
      </c>
      <c r="M52" s="40" t="e">
        <f>SUM(#REF!+#REF!+#REF!+#REF!+#REF!+#REF!+#REF!+#REF!+#REF!+#REF!+#REF!+#REF!)</f>
        <v>#REF!</v>
      </c>
      <c r="N52" s="40" t="e">
        <f>SUM(#REF!+#REF!+#REF!+#REF!+#REF!+#REF!+#REF!+#REF!+#REF!+#REF!+#REF!+#REF!)</f>
        <v>#REF!</v>
      </c>
      <c r="O52" s="40" t="e">
        <f>SUM(#REF!+#REF!+#REF!+#REF!+#REF!+#REF!+#REF!+#REF!+#REF!+#REF!+#REF!+#REF!)</f>
        <v>#REF!</v>
      </c>
      <c r="P52" s="31"/>
      <c r="Q52" s="40" t="e">
        <f>SUM(#REF!+#REF!+#REF!+#REF!+#REF!+#REF!+#REF!+#REF!+#REF!+#REF!+#REF!+#REF!)</f>
        <v>#REF!</v>
      </c>
      <c r="R52" s="40" t="e">
        <f>SUM(#REF!+#REF!+#REF!+#REF!+#REF!+#REF!+#REF!+#REF!+#REF!+#REF!+#REF!+#REF!)</f>
        <v>#REF!</v>
      </c>
      <c r="S52" s="40" t="e">
        <f>SUM(#REF!+#REF!+#REF!+#REF!+#REF!+#REF!+#REF!+#REF!+#REF!+#REF!+#REF!+#REF!)</f>
        <v>#REF!</v>
      </c>
      <c r="T52" s="40" t="e">
        <f>SUM(#REF!+#REF!+#REF!+#REF!+#REF!+#REF!+#REF!+#REF!+#REF!+#REF!+#REF!+#REF!)</f>
        <v>#REF!</v>
      </c>
      <c r="U52" s="31"/>
      <c r="V52" s="40" t="e">
        <f>SUM(#REF!+#REF!+#REF!+#REF!+#REF!+#REF!+#REF!+#REF!+#REF!+#REF!+#REF!+#REF!)</f>
        <v>#REF!</v>
      </c>
      <c r="W52" s="40" t="e">
        <f>SUM(#REF!+#REF!+#REF!+#REF!+#REF!+#REF!+#REF!+#REF!+#REF!+#REF!+#REF!+#REF!)</f>
        <v>#REF!</v>
      </c>
      <c r="X52" s="40" t="e">
        <f>SUM(#REF!+#REF!+#REF!+#REF!+#REF!+#REF!+#REF!+#REF!+#REF!+#REF!+#REF!+#REF!)</f>
        <v>#REF!</v>
      </c>
      <c r="Y52" s="40" t="e">
        <f>SUM(#REF!+#REF!+#REF!+#REF!+#REF!+#REF!+#REF!+#REF!+#REF!+#REF!+#REF!+#REF!)</f>
        <v>#REF!</v>
      </c>
      <c r="Z52" s="31"/>
      <c r="AA52" s="40" t="e">
        <f>SUM(#REF!+#REF!+#REF!+#REF!+#REF!+#REF!+#REF!+#REF!+#REF!+#REF!+#REF!+#REF!)</f>
        <v>#REF!</v>
      </c>
      <c r="AB52" s="40" t="e">
        <f>SUM(#REF!+#REF!+#REF!+#REF!+#REF!+#REF!+#REF!+#REF!+#REF!+#REF!+#REF!+#REF!)</f>
        <v>#REF!</v>
      </c>
      <c r="AC52" s="40" t="e">
        <f>SUM(#REF!+#REF!+#REF!+#REF!+#REF!+#REF!+#REF!+#REF!+#REF!+#REF!+#REF!+#REF!)</f>
        <v>#REF!</v>
      </c>
      <c r="AD52" s="63">
        <v>1177938.98</v>
      </c>
      <c r="AE52" s="63">
        <f>2060654.77+8273.67</f>
        <v>2068928.44</v>
      </c>
      <c r="AF52" s="63">
        <v>2258784.64</v>
      </c>
      <c r="AG52" s="63">
        <f t="shared" si="5"/>
        <v>988082.7799999998</v>
      </c>
      <c r="AH52" s="63">
        <f t="shared" si="6"/>
        <v>2013067.37212</v>
      </c>
      <c r="AI52" s="63" t="e">
        <f>SUM(#REF!+#REF!+#REF!+#REF!+#REF!+#REF!+#REF!+#REF!+#REF!+#REF!+#REF!+#REF!)</f>
        <v>#REF!</v>
      </c>
    </row>
    <row r="53" spans="1:35" ht="15.75" customHeight="1">
      <c r="A53" s="7">
        <f t="shared" si="7"/>
        <v>35</v>
      </c>
      <c r="B53" s="7">
        <v>35</v>
      </c>
      <c r="C53" s="6" t="s">
        <v>39</v>
      </c>
      <c r="D53" s="8" t="s">
        <v>130</v>
      </c>
      <c r="E53" s="40" t="e">
        <f>SUM(#REF!+#REF!+#REF!+#REF!+#REF!+#REF!+#REF!+#REF!+#REF!+#REF!+#REF!+#REF!)</f>
        <v>#REF!</v>
      </c>
      <c r="F53" s="31"/>
      <c r="G53" s="40" t="e">
        <f>SUM(#REF!+#REF!+#REF!+#REF!+#REF!+#REF!+#REF!+#REF!+#REF!+#REF!+#REF!+#REF!)</f>
        <v>#REF!</v>
      </c>
      <c r="H53" s="40" t="e">
        <f>SUM(#REF!+#REF!+#REF!+#REF!+#REF!+#REF!+#REF!+#REF!+#REF!+#REF!+#REF!+#REF!)</f>
        <v>#REF!</v>
      </c>
      <c r="I53" s="40" t="e">
        <f>SUM(#REF!+#REF!+#REF!+#REF!+#REF!+#REF!+#REF!+#REF!+#REF!+#REF!+#REF!+#REF!)</f>
        <v>#REF!</v>
      </c>
      <c r="J53" s="40" t="e">
        <f>SUM(#REF!+#REF!+#REF!+#REF!+#REF!+#REF!+#REF!+#REF!+#REF!+#REF!+#REF!+#REF!)</f>
        <v>#REF!</v>
      </c>
      <c r="K53" s="31"/>
      <c r="L53" s="40" t="e">
        <f>SUM(#REF!+#REF!+#REF!+#REF!+#REF!+#REF!+#REF!+#REF!+#REF!+#REF!+#REF!+#REF!)</f>
        <v>#REF!</v>
      </c>
      <c r="M53" s="40" t="e">
        <f>SUM(#REF!+#REF!+#REF!+#REF!+#REF!+#REF!+#REF!+#REF!+#REF!+#REF!+#REF!+#REF!)</f>
        <v>#REF!</v>
      </c>
      <c r="N53" s="40" t="e">
        <f>SUM(#REF!+#REF!+#REF!+#REF!+#REF!+#REF!+#REF!+#REF!+#REF!+#REF!+#REF!+#REF!)</f>
        <v>#REF!</v>
      </c>
      <c r="O53" s="40" t="e">
        <f>SUM(#REF!+#REF!+#REF!+#REF!+#REF!+#REF!+#REF!+#REF!+#REF!+#REF!+#REF!+#REF!)</f>
        <v>#REF!</v>
      </c>
      <c r="P53" s="31"/>
      <c r="Q53" s="40" t="e">
        <f>SUM(#REF!+#REF!+#REF!+#REF!+#REF!+#REF!+#REF!+#REF!+#REF!+#REF!+#REF!+#REF!)</f>
        <v>#REF!</v>
      </c>
      <c r="R53" s="40" t="e">
        <f>SUM(#REF!+#REF!+#REF!+#REF!+#REF!+#REF!+#REF!+#REF!+#REF!+#REF!+#REF!+#REF!)</f>
        <v>#REF!</v>
      </c>
      <c r="S53" s="40" t="e">
        <f>SUM(#REF!+#REF!+#REF!+#REF!+#REF!+#REF!+#REF!+#REF!+#REF!+#REF!+#REF!+#REF!)</f>
        <v>#REF!</v>
      </c>
      <c r="T53" s="40" t="e">
        <f>SUM(#REF!+#REF!+#REF!+#REF!+#REF!+#REF!+#REF!+#REF!+#REF!+#REF!+#REF!+#REF!)</f>
        <v>#REF!</v>
      </c>
      <c r="U53" s="31"/>
      <c r="V53" s="40" t="e">
        <f>SUM(#REF!+#REF!+#REF!+#REF!+#REF!+#REF!+#REF!+#REF!+#REF!+#REF!+#REF!+#REF!)</f>
        <v>#REF!</v>
      </c>
      <c r="W53" s="40" t="e">
        <f>SUM(#REF!+#REF!+#REF!+#REF!+#REF!+#REF!+#REF!+#REF!+#REF!+#REF!+#REF!+#REF!)</f>
        <v>#REF!</v>
      </c>
      <c r="X53" s="40" t="e">
        <f>SUM(#REF!+#REF!+#REF!+#REF!+#REF!+#REF!+#REF!+#REF!+#REF!+#REF!+#REF!+#REF!)</f>
        <v>#REF!</v>
      </c>
      <c r="Y53" s="40" t="e">
        <f>SUM(#REF!+#REF!+#REF!+#REF!+#REF!+#REF!+#REF!+#REF!+#REF!+#REF!+#REF!+#REF!)</f>
        <v>#REF!</v>
      </c>
      <c r="Z53" s="31"/>
      <c r="AA53" s="40" t="e">
        <f>SUM(#REF!+#REF!+#REF!+#REF!+#REF!+#REF!+#REF!+#REF!+#REF!+#REF!+#REF!+#REF!)</f>
        <v>#REF!</v>
      </c>
      <c r="AB53" s="40" t="e">
        <f>SUM(#REF!+#REF!+#REF!+#REF!+#REF!+#REF!+#REF!+#REF!+#REF!+#REF!+#REF!+#REF!)</f>
        <v>#REF!</v>
      </c>
      <c r="AC53" s="40" t="e">
        <f>SUM(#REF!+#REF!+#REF!+#REF!+#REF!+#REF!+#REF!+#REF!+#REF!+#REF!+#REF!+#REF!)</f>
        <v>#REF!</v>
      </c>
      <c r="AD53" s="63">
        <v>983577.46</v>
      </c>
      <c r="AE53" s="63">
        <f>2058212.05+3181.31</f>
        <v>2061393.36</v>
      </c>
      <c r="AF53" s="63">
        <v>2098062.01</v>
      </c>
      <c r="AG53" s="63">
        <f t="shared" si="5"/>
        <v>946908.8100000005</v>
      </c>
      <c r="AH53" s="63">
        <f t="shared" si="6"/>
        <v>2005735.73928</v>
      </c>
      <c r="AI53" s="63" t="e">
        <f>SUM(#REF!+#REF!+#REF!+#REF!+#REF!+#REF!+#REF!+#REF!+#REF!+#REF!+#REF!+#REF!)</f>
        <v>#REF!</v>
      </c>
    </row>
    <row r="54" spans="1:35" ht="16.5" customHeight="1">
      <c r="A54" s="7">
        <f t="shared" si="7"/>
        <v>36</v>
      </c>
      <c r="B54" s="7">
        <v>34</v>
      </c>
      <c r="C54" s="6" t="s">
        <v>18</v>
      </c>
      <c r="D54" s="8" t="s">
        <v>19</v>
      </c>
      <c r="E54" s="40" t="e">
        <f>SUM(#REF!+#REF!+#REF!+#REF!+#REF!+#REF!+#REF!+#REF!+#REF!+#REF!+#REF!+#REF!)</f>
        <v>#REF!</v>
      </c>
      <c r="F54" s="31"/>
      <c r="G54" s="40" t="e">
        <f>SUM(#REF!+#REF!+#REF!+#REF!+#REF!+#REF!+#REF!+#REF!+#REF!+#REF!+#REF!+#REF!)</f>
        <v>#REF!</v>
      </c>
      <c r="H54" s="40" t="e">
        <f>SUM(#REF!+#REF!+#REF!+#REF!+#REF!+#REF!+#REF!+#REF!+#REF!+#REF!+#REF!+#REF!)</f>
        <v>#REF!</v>
      </c>
      <c r="I54" s="40" t="e">
        <f>SUM(#REF!+#REF!+#REF!+#REF!+#REF!+#REF!+#REF!+#REF!+#REF!+#REF!+#REF!+#REF!)</f>
        <v>#REF!</v>
      </c>
      <c r="J54" s="40" t="e">
        <f>SUM(#REF!+#REF!+#REF!+#REF!+#REF!+#REF!+#REF!+#REF!+#REF!+#REF!+#REF!+#REF!)</f>
        <v>#REF!</v>
      </c>
      <c r="K54" s="31"/>
      <c r="L54" s="40" t="e">
        <f>SUM(#REF!+#REF!+#REF!+#REF!+#REF!+#REF!+#REF!+#REF!+#REF!+#REF!+#REF!+#REF!)</f>
        <v>#REF!</v>
      </c>
      <c r="M54" s="40" t="e">
        <f>SUM(#REF!+#REF!+#REF!+#REF!+#REF!+#REF!+#REF!+#REF!+#REF!+#REF!+#REF!+#REF!)</f>
        <v>#REF!</v>
      </c>
      <c r="N54" s="40" t="e">
        <f>SUM(#REF!+#REF!+#REF!+#REF!+#REF!+#REF!+#REF!+#REF!+#REF!+#REF!+#REF!+#REF!)</f>
        <v>#REF!</v>
      </c>
      <c r="O54" s="40" t="e">
        <f>SUM(#REF!+#REF!+#REF!+#REF!+#REF!+#REF!+#REF!+#REF!+#REF!+#REF!+#REF!+#REF!)</f>
        <v>#REF!</v>
      </c>
      <c r="P54" s="31"/>
      <c r="Q54" s="40" t="e">
        <f>SUM(#REF!+#REF!+#REF!+#REF!+#REF!+#REF!+#REF!+#REF!+#REF!+#REF!+#REF!+#REF!)</f>
        <v>#REF!</v>
      </c>
      <c r="R54" s="40" t="e">
        <f>SUM(#REF!+#REF!+#REF!+#REF!+#REF!+#REF!+#REF!+#REF!+#REF!+#REF!+#REF!+#REF!)</f>
        <v>#REF!</v>
      </c>
      <c r="S54" s="40" t="e">
        <f>SUM(#REF!+#REF!+#REF!+#REF!+#REF!+#REF!+#REF!+#REF!+#REF!+#REF!+#REF!+#REF!)</f>
        <v>#REF!</v>
      </c>
      <c r="T54" s="40" t="e">
        <f>SUM(#REF!+#REF!+#REF!+#REF!+#REF!+#REF!+#REF!+#REF!+#REF!+#REF!+#REF!+#REF!)</f>
        <v>#REF!</v>
      </c>
      <c r="U54" s="31"/>
      <c r="V54" s="40" t="e">
        <f>SUM(#REF!+#REF!+#REF!+#REF!+#REF!+#REF!+#REF!+#REF!+#REF!+#REF!+#REF!+#REF!)</f>
        <v>#REF!</v>
      </c>
      <c r="W54" s="40" t="e">
        <f>SUM(#REF!+#REF!+#REF!+#REF!+#REF!+#REF!+#REF!+#REF!+#REF!+#REF!+#REF!+#REF!)</f>
        <v>#REF!</v>
      </c>
      <c r="X54" s="40" t="e">
        <f>SUM(#REF!+#REF!+#REF!+#REF!+#REF!+#REF!+#REF!+#REF!+#REF!+#REF!+#REF!+#REF!)</f>
        <v>#REF!</v>
      </c>
      <c r="Y54" s="40" t="e">
        <f>SUM(#REF!+#REF!+#REF!+#REF!+#REF!+#REF!+#REF!+#REF!+#REF!+#REF!+#REF!+#REF!)</f>
        <v>#REF!</v>
      </c>
      <c r="Z54" s="31"/>
      <c r="AA54" s="40" t="e">
        <f>SUM(#REF!+#REF!+#REF!+#REF!+#REF!+#REF!+#REF!+#REF!+#REF!+#REF!+#REF!+#REF!)</f>
        <v>#REF!</v>
      </c>
      <c r="AB54" s="40" t="e">
        <f>SUM(#REF!+#REF!+#REF!+#REF!+#REF!+#REF!+#REF!+#REF!+#REF!+#REF!+#REF!+#REF!)</f>
        <v>#REF!</v>
      </c>
      <c r="AC54" s="40" t="e">
        <f>SUM(#REF!+#REF!+#REF!+#REF!+#REF!+#REF!+#REF!+#REF!+#REF!+#REF!+#REF!+#REF!)</f>
        <v>#REF!</v>
      </c>
      <c r="AD54" s="63">
        <v>1142621.71</v>
      </c>
      <c r="AE54" s="63">
        <f>3054066.74+1216.78</f>
        <v>3055283.52</v>
      </c>
      <c r="AF54" s="63">
        <v>3138357.24</v>
      </c>
      <c r="AG54" s="63">
        <f t="shared" si="5"/>
        <v>1059547.9900000002</v>
      </c>
      <c r="AH54" s="63">
        <f t="shared" si="6"/>
        <v>2972790.86496</v>
      </c>
      <c r="AI54" s="63" t="e">
        <f>SUM(#REF!+#REF!+#REF!+#REF!+#REF!+#REF!+#REF!+#REF!+#REF!+#REF!+#REF!+#REF!)</f>
        <v>#REF!</v>
      </c>
    </row>
    <row r="55" spans="1:35" ht="16.5" customHeight="1">
      <c r="A55" s="7">
        <f t="shared" si="7"/>
        <v>37</v>
      </c>
      <c r="B55" s="7">
        <v>36</v>
      </c>
      <c r="C55" s="6" t="s">
        <v>6</v>
      </c>
      <c r="D55" s="8" t="s">
        <v>131</v>
      </c>
      <c r="E55" s="40" t="e">
        <f>SUM(#REF!+#REF!+#REF!+#REF!+#REF!+#REF!+#REF!+#REF!+#REF!+#REF!+#REF!+#REF!)</f>
        <v>#REF!</v>
      </c>
      <c r="F55" s="31"/>
      <c r="G55" s="40" t="e">
        <f>SUM(#REF!+#REF!+#REF!+#REF!+#REF!+#REF!+#REF!+#REF!+#REF!+#REF!+#REF!+#REF!)</f>
        <v>#REF!</v>
      </c>
      <c r="H55" s="40" t="e">
        <f>SUM(#REF!+#REF!+#REF!+#REF!+#REF!+#REF!+#REF!+#REF!+#REF!+#REF!+#REF!+#REF!)</f>
        <v>#REF!</v>
      </c>
      <c r="I55" s="40" t="e">
        <f>SUM(#REF!+#REF!+#REF!+#REF!+#REF!+#REF!+#REF!+#REF!+#REF!+#REF!+#REF!+#REF!)</f>
        <v>#REF!</v>
      </c>
      <c r="J55" s="40" t="e">
        <f>SUM(#REF!+#REF!+#REF!+#REF!+#REF!+#REF!+#REF!+#REF!+#REF!+#REF!+#REF!+#REF!)</f>
        <v>#REF!</v>
      </c>
      <c r="K55" s="31"/>
      <c r="L55" s="40" t="e">
        <f>SUM(#REF!+#REF!+#REF!+#REF!+#REF!+#REF!+#REF!+#REF!+#REF!+#REF!+#REF!+#REF!)</f>
        <v>#REF!</v>
      </c>
      <c r="M55" s="40" t="e">
        <f>SUM(#REF!+#REF!+#REF!+#REF!+#REF!+#REF!+#REF!+#REF!+#REF!+#REF!+#REF!+#REF!)</f>
        <v>#REF!</v>
      </c>
      <c r="N55" s="40" t="e">
        <f>SUM(#REF!+#REF!+#REF!+#REF!+#REF!+#REF!+#REF!+#REF!+#REF!+#REF!+#REF!+#REF!)</f>
        <v>#REF!</v>
      </c>
      <c r="O55" s="40" t="e">
        <f>SUM(#REF!+#REF!+#REF!+#REF!+#REF!+#REF!+#REF!+#REF!+#REF!+#REF!+#REF!+#REF!)</f>
        <v>#REF!</v>
      </c>
      <c r="P55" s="31"/>
      <c r="Q55" s="40" t="e">
        <f>SUM(#REF!+#REF!+#REF!+#REF!+#REF!+#REF!+#REF!+#REF!+#REF!+#REF!+#REF!+#REF!)</f>
        <v>#REF!</v>
      </c>
      <c r="R55" s="40" t="e">
        <f>SUM(#REF!+#REF!+#REF!+#REF!+#REF!+#REF!+#REF!+#REF!+#REF!+#REF!+#REF!+#REF!)</f>
        <v>#REF!</v>
      </c>
      <c r="S55" s="40" t="e">
        <f>SUM(#REF!+#REF!+#REF!+#REF!+#REF!+#REF!+#REF!+#REF!+#REF!+#REF!+#REF!+#REF!)</f>
        <v>#REF!</v>
      </c>
      <c r="T55" s="40" t="e">
        <f>SUM(#REF!+#REF!+#REF!+#REF!+#REF!+#REF!+#REF!+#REF!+#REF!+#REF!+#REF!+#REF!)</f>
        <v>#REF!</v>
      </c>
      <c r="U55" s="31"/>
      <c r="V55" s="40" t="e">
        <f>SUM(#REF!+#REF!+#REF!+#REF!+#REF!+#REF!+#REF!+#REF!+#REF!+#REF!+#REF!+#REF!)</f>
        <v>#REF!</v>
      </c>
      <c r="W55" s="40" t="e">
        <f>SUM(#REF!+#REF!+#REF!+#REF!+#REF!+#REF!+#REF!+#REF!+#REF!+#REF!+#REF!+#REF!)</f>
        <v>#REF!</v>
      </c>
      <c r="X55" s="40" t="e">
        <f>SUM(#REF!+#REF!+#REF!+#REF!+#REF!+#REF!+#REF!+#REF!+#REF!+#REF!+#REF!+#REF!)</f>
        <v>#REF!</v>
      </c>
      <c r="Y55" s="40" t="e">
        <f>SUM(#REF!+#REF!+#REF!+#REF!+#REF!+#REF!+#REF!+#REF!+#REF!+#REF!+#REF!+#REF!)</f>
        <v>#REF!</v>
      </c>
      <c r="Z55" s="31"/>
      <c r="AA55" s="40" t="e">
        <f>SUM(#REF!+#REF!+#REF!+#REF!+#REF!+#REF!+#REF!+#REF!+#REF!+#REF!+#REF!+#REF!)</f>
        <v>#REF!</v>
      </c>
      <c r="AB55" s="40" t="e">
        <f>SUM(#REF!+#REF!+#REF!+#REF!+#REF!+#REF!+#REF!+#REF!+#REF!+#REF!+#REF!+#REF!)</f>
        <v>#REF!</v>
      </c>
      <c r="AC55" s="40" t="e">
        <f>SUM(#REF!+#REF!+#REF!+#REF!+#REF!+#REF!+#REF!+#REF!+#REF!+#REF!+#REF!+#REF!)</f>
        <v>#REF!</v>
      </c>
      <c r="AD55" s="63">
        <v>1751482.51</v>
      </c>
      <c r="AE55" s="63">
        <f>4141808.21-10159.74</f>
        <v>4131648.4699999997</v>
      </c>
      <c r="AF55" s="63">
        <v>4270888.57</v>
      </c>
      <c r="AG55" s="63">
        <f t="shared" si="5"/>
        <v>1612242.4099999992</v>
      </c>
      <c r="AH55" s="63">
        <f t="shared" si="6"/>
        <v>4020093.9613099997</v>
      </c>
      <c r="AI55" s="63" t="e">
        <f>SUM(#REF!+#REF!+#REF!+#REF!+#REF!+#REF!+#REF!+#REF!+#REF!+#REF!+#REF!+#REF!)</f>
        <v>#REF!</v>
      </c>
    </row>
    <row r="56" spans="1:35" ht="15" customHeight="1">
      <c r="A56" s="7">
        <f t="shared" si="7"/>
        <v>38</v>
      </c>
      <c r="B56" s="7">
        <v>36</v>
      </c>
      <c r="C56" s="6" t="s">
        <v>12</v>
      </c>
      <c r="D56" s="8" t="s">
        <v>132</v>
      </c>
      <c r="E56" s="40" t="e">
        <f>SUM(#REF!+#REF!+#REF!+#REF!+#REF!+#REF!+#REF!+#REF!+#REF!+#REF!+#REF!+#REF!)</f>
        <v>#REF!</v>
      </c>
      <c r="F56" s="31"/>
      <c r="G56" s="40" t="e">
        <f>SUM(#REF!+#REF!+#REF!+#REF!+#REF!+#REF!+#REF!+#REF!+#REF!+#REF!+#REF!+#REF!)</f>
        <v>#REF!</v>
      </c>
      <c r="H56" s="40" t="e">
        <f>SUM(#REF!+#REF!+#REF!+#REF!+#REF!+#REF!+#REF!+#REF!+#REF!+#REF!+#REF!+#REF!)</f>
        <v>#REF!</v>
      </c>
      <c r="I56" s="40" t="e">
        <f>SUM(#REF!+#REF!+#REF!+#REF!+#REF!+#REF!+#REF!+#REF!+#REF!+#REF!+#REF!+#REF!)</f>
        <v>#REF!</v>
      </c>
      <c r="J56" s="40" t="e">
        <f>SUM(#REF!+#REF!+#REF!+#REF!+#REF!+#REF!+#REF!+#REF!+#REF!+#REF!+#REF!+#REF!)</f>
        <v>#REF!</v>
      </c>
      <c r="K56" s="31"/>
      <c r="L56" s="40" t="e">
        <f>SUM(#REF!+#REF!+#REF!+#REF!+#REF!+#REF!+#REF!+#REF!+#REF!+#REF!+#REF!+#REF!)</f>
        <v>#REF!</v>
      </c>
      <c r="M56" s="40" t="e">
        <f>SUM(#REF!+#REF!+#REF!+#REF!+#REF!+#REF!+#REF!+#REF!+#REF!+#REF!+#REF!+#REF!)</f>
        <v>#REF!</v>
      </c>
      <c r="N56" s="40" t="e">
        <f>SUM(#REF!+#REF!+#REF!+#REF!+#REF!+#REF!+#REF!+#REF!+#REF!+#REF!+#REF!+#REF!)</f>
        <v>#REF!</v>
      </c>
      <c r="O56" s="40" t="e">
        <f>SUM(#REF!+#REF!+#REF!+#REF!+#REF!+#REF!+#REF!+#REF!+#REF!+#REF!+#REF!+#REF!)</f>
        <v>#REF!</v>
      </c>
      <c r="P56" s="31"/>
      <c r="Q56" s="40" t="e">
        <f>SUM(#REF!+#REF!+#REF!+#REF!+#REF!+#REF!+#REF!+#REF!+#REF!+#REF!+#REF!+#REF!)</f>
        <v>#REF!</v>
      </c>
      <c r="R56" s="40" t="e">
        <f>SUM(#REF!+#REF!+#REF!+#REF!+#REF!+#REF!+#REF!+#REF!+#REF!+#REF!+#REF!+#REF!)</f>
        <v>#REF!</v>
      </c>
      <c r="S56" s="40" t="e">
        <f>SUM(#REF!+#REF!+#REF!+#REF!+#REF!+#REF!+#REF!+#REF!+#REF!+#REF!+#REF!+#REF!)</f>
        <v>#REF!</v>
      </c>
      <c r="T56" s="40" t="e">
        <f>SUM(#REF!+#REF!+#REF!+#REF!+#REF!+#REF!+#REF!+#REF!+#REF!+#REF!+#REF!+#REF!)</f>
        <v>#REF!</v>
      </c>
      <c r="U56" s="31"/>
      <c r="V56" s="40" t="e">
        <f>SUM(#REF!+#REF!+#REF!+#REF!+#REF!+#REF!+#REF!+#REF!+#REF!+#REF!+#REF!+#REF!)</f>
        <v>#REF!</v>
      </c>
      <c r="W56" s="40" t="e">
        <f>SUM(#REF!+#REF!+#REF!+#REF!+#REF!+#REF!+#REF!+#REF!+#REF!+#REF!+#REF!+#REF!)</f>
        <v>#REF!</v>
      </c>
      <c r="X56" s="40" t="e">
        <f>SUM(#REF!+#REF!+#REF!+#REF!+#REF!+#REF!+#REF!+#REF!+#REF!+#REF!+#REF!+#REF!)</f>
        <v>#REF!</v>
      </c>
      <c r="Y56" s="40" t="e">
        <f>SUM(#REF!+#REF!+#REF!+#REF!+#REF!+#REF!+#REF!+#REF!+#REF!+#REF!+#REF!+#REF!)</f>
        <v>#REF!</v>
      </c>
      <c r="Z56" s="31"/>
      <c r="AA56" s="40" t="e">
        <f>SUM(#REF!+#REF!+#REF!+#REF!+#REF!+#REF!+#REF!+#REF!+#REF!+#REF!+#REF!+#REF!)</f>
        <v>#REF!</v>
      </c>
      <c r="AB56" s="40" t="e">
        <f>SUM(#REF!+#REF!+#REF!+#REF!+#REF!+#REF!+#REF!+#REF!+#REF!+#REF!+#REF!+#REF!)</f>
        <v>#REF!</v>
      </c>
      <c r="AC56" s="40" t="e">
        <f>SUM(#REF!+#REF!+#REF!+#REF!+#REF!+#REF!+#REF!+#REF!+#REF!+#REF!+#REF!+#REF!)</f>
        <v>#REF!</v>
      </c>
      <c r="AD56" s="63">
        <v>5413891.27</v>
      </c>
      <c r="AE56" s="63">
        <f>10591955.46-7181.92</f>
        <v>10584773.540000001</v>
      </c>
      <c r="AF56" s="63">
        <v>10715780.32</v>
      </c>
      <c r="AG56" s="63">
        <f t="shared" si="5"/>
        <v>5282884.49</v>
      </c>
      <c r="AH56" s="63">
        <f t="shared" si="6"/>
        <v>10298984.654420001</v>
      </c>
      <c r="AI56" s="63" t="e">
        <f>SUM(#REF!+#REF!+#REF!+#REF!+#REF!+#REF!+#REF!+#REF!+#REF!+#REF!+#REF!+#REF!)</f>
        <v>#REF!</v>
      </c>
    </row>
    <row r="57" spans="1:35" ht="15.75" customHeight="1">
      <c r="A57" s="7">
        <f aca="true" t="shared" si="8" ref="A57:A69">A56+1</f>
        <v>39</v>
      </c>
      <c r="B57" s="7">
        <v>36</v>
      </c>
      <c r="C57" s="6" t="s">
        <v>15</v>
      </c>
      <c r="D57" s="8" t="s">
        <v>133</v>
      </c>
      <c r="E57" s="40" t="e">
        <f>SUM(#REF!+#REF!+#REF!+#REF!+#REF!+#REF!+#REF!+#REF!+#REF!+#REF!+#REF!+#REF!)</f>
        <v>#REF!</v>
      </c>
      <c r="F57" s="31"/>
      <c r="G57" s="40" t="e">
        <f>SUM(#REF!+#REF!+#REF!+#REF!+#REF!+#REF!+#REF!+#REF!+#REF!+#REF!+#REF!+#REF!)</f>
        <v>#REF!</v>
      </c>
      <c r="H57" s="40" t="e">
        <f>SUM(#REF!+#REF!+#REF!+#REF!+#REF!+#REF!+#REF!+#REF!+#REF!+#REF!+#REF!+#REF!)</f>
        <v>#REF!</v>
      </c>
      <c r="I57" s="40" t="e">
        <f>SUM(#REF!+#REF!+#REF!+#REF!+#REF!+#REF!+#REF!+#REF!+#REF!+#REF!+#REF!+#REF!)</f>
        <v>#REF!</v>
      </c>
      <c r="J57" s="40" t="e">
        <f>SUM(#REF!+#REF!+#REF!+#REF!+#REF!+#REF!+#REF!+#REF!+#REF!+#REF!+#REF!+#REF!)</f>
        <v>#REF!</v>
      </c>
      <c r="K57" s="31"/>
      <c r="L57" s="40" t="e">
        <f>SUM(#REF!+#REF!+#REF!+#REF!+#REF!+#REF!+#REF!+#REF!+#REF!+#REF!+#REF!+#REF!)</f>
        <v>#REF!</v>
      </c>
      <c r="M57" s="40" t="e">
        <f>SUM(#REF!+#REF!+#REF!+#REF!+#REF!+#REF!+#REF!+#REF!+#REF!+#REF!+#REF!+#REF!)</f>
        <v>#REF!</v>
      </c>
      <c r="N57" s="40" t="e">
        <f>SUM(#REF!+#REF!+#REF!+#REF!+#REF!+#REF!+#REF!+#REF!+#REF!+#REF!+#REF!+#REF!)</f>
        <v>#REF!</v>
      </c>
      <c r="O57" s="40" t="e">
        <f>SUM(#REF!+#REF!+#REF!+#REF!+#REF!+#REF!+#REF!+#REF!+#REF!+#REF!+#REF!+#REF!)</f>
        <v>#REF!</v>
      </c>
      <c r="P57" s="31"/>
      <c r="Q57" s="40" t="e">
        <f>SUM(#REF!+#REF!+#REF!+#REF!+#REF!+#REF!+#REF!+#REF!+#REF!+#REF!+#REF!+#REF!)</f>
        <v>#REF!</v>
      </c>
      <c r="R57" s="40" t="e">
        <f>SUM(#REF!+#REF!+#REF!+#REF!+#REF!+#REF!+#REF!+#REF!+#REF!+#REF!+#REF!+#REF!)</f>
        <v>#REF!</v>
      </c>
      <c r="S57" s="40" t="e">
        <f>SUM(#REF!+#REF!+#REF!+#REF!+#REF!+#REF!+#REF!+#REF!+#REF!+#REF!+#REF!+#REF!)</f>
        <v>#REF!</v>
      </c>
      <c r="T57" s="40" t="e">
        <f>SUM(#REF!+#REF!+#REF!+#REF!+#REF!+#REF!+#REF!+#REF!+#REF!+#REF!+#REF!+#REF!)</f>
        <v>#REF!</v>
      </c>
      <c r="U57" s="31"/>
      <c r="V57" s="40" t="e">
        <f>SUM(#REF!+#REF!+#REF!+#REF!+#REF!+#REF!+#REF!+#REF!+#REF!+#REF!+#REF!+#REF!)</f>
        <v>#REF!</v>
      </c>
      <c r="W57" s="40" t="e">
        <f>SUM(#REF!+#REF!+#REF!+#REF!+#REF!+#REF!+#REF!+#REF!+#REF!+#REF!+#REF!+#REF!)</f>
        <v>#REF!</v>
      </c>
      <c r="X57" s="40" t="e">
        <f>SUM(#REF!+#REF!+#REF!+#REF!+#REF!+#REF!+#REF!+#REF!+#REF!+#REF!+#REF!+#REF!)</f>
        <v>#REF!</v>
      </c>
      <c r="Y57" s="40" t="e">
        <f>SUM(#REF!+#REF!+#REF!+#REF!+#REF!+#REF!+#REF!+#REF!+#REF!+#REF!+#REF!+#REF!)</f>
        <v>#REF!</v>
      </c>
      <c r="Z57" s="31"/>
      <c r="AA57" s="40" t="e">
        <f>SUM(#REF!+#REF!+#REF!+#REF!+#REF!+#REF!+#REF!+#REF!+#REF!+#REF!+#REF!+#REF!)</f>
        <v>#REF!</v>
      </c>
      <c r="AB57" s="40" t="e">
        <f>SUM(#REF!+#REF!+#REF!+#REF!+#REF!+#REF!+#REF!+#REF!+#REF!+#REF!+#REF!+#REF!)</f>
        <v>#REF!</v>
      </c>
      <c r="AC57" s="40" t="e">
        <f>SUM(#REF!+#REF!+#REF!+#REF!+#REF!+#REF!+#REF!+#REF!+#REF!+#REF!+#REF!+#REF!)</f>
        <v>#REF!</v>
      </c>
      <c r="AD57" s="63">
        <v>1033652.78</v>
      </c>
      <c r="AE57" s="63">
        <f>3534719.92-16687.61</f>
        <v>3518032.31</v>
      </c>
      <c r="AF57" s="63">
        <v>3482896.62</v>
      </c>
      <c r="AG57" s="63">
        <f t="shared" si="5"/>
        <v>1068788.4699999997</v>
      </c>
      <c r="AH57" s="63">
        <f t="shared" si="6"/>
        <v>3423045.43763</v>
      </c>
      <c r="AI57" s="63" t="e">
        <f>SUM(#REF!+#REF!+#REF!+#REF!+#REF!+#REF!+#REF!+#REF!+#REF!+#REF!+#REF!+#REF!)</f>
        <v>#REF!</v>
      </c>
    </row>
    <row r="58" spans="1:35" ht="14.25" customHeight="1">
      <c r="A58" s="7">
        <f t="shared" si="8"/>
        <v>40</v>
      </c>
      <c r="B58" s="7">
        <v>36</v>
      </c>
      <c r="C58" s="6" t="s">
        <v>13</v>
      </c>
      <c r="D58" s="8" t="s">
        <v>134</v>
      </c>
      <c r="E58" s="40" t="e">
        <f>SUM(#REF!+#REF!+#REF!+#REF!+#REF!+#REF!+#REF!+#REF!+#REF!+#REF!+#REF!+#REF!)</f>
        <v>#REF!</v>
      </c>
      <c r="F58" s="31"/>
      <c r="G58" s="40" t="e">
        <f>SUM(#REF!+#REF!+#REF!+#REF!+#REF!+#REF!+#REF!+#REF!+#REF!+#REF!+#REF!+#REF!)</f>
        <v>#REF!</v>
      </c>
      <c r="H58" s="40" t="e">
        <f>SUM(#REF!+#REF!+#REF!+#REF!+#REF!+#REF!+#REF!+#REF!+#REF!+#REF!+#REF!+#REF!)</f>
        <v>#REF!</v>
      </c>
      <c r="I58" s="40" t="e">
        <f>SUM(#REF!+#REF!+#REF!+#REF!+#REF!+#REF!+#REF!+#REF!+#REF!+#REF!+#REF!+#REF!)</f>
        <v>#REF!</v>
      </c>
      <c r="J58" s="40" t="e">
        <f>SUM(#REF!+#REF!+#REF!+#REF!+#REF!+#REF!+#REF!+#REF!+#REF!+#REF!+#REF!+#REF!)</f>
        <v>#REF!</v>
      </c>
      <c r="K58" s="31"/>
      <c r="L58" s="40" t="e">
        <f>SUM(#REF!+#REF!+#REF!+#REF!+#REF!+#REF!+#REF!+#REF!+#REF!+#REF!+#REF!+#REF!)</f>
        <v>#REF!</v>
      </c>
      <c r="M58" s="40" t="e">
        <f>SUM(#REF!+#REF!+#REF!+#REF!+#REF!+#REF!+#REF!+#REF!+#REF!+#REF!+#REF!+#REF!)</f>
        <v>#REF!</v>
      </c>
      <c r="N58" s="40" t="e">
        <f>SUM(#REF!+#REF!+#REF!+#REF!+#REF!+#REF!+#REF!+#REF!+#REF!+#REF!+#REF!+#REF!)</f>
        <v>#REF!</v>
      </c>
      <c r="O58" s="40" t="e">
        <f>SUM(#REF!+#REF!+#REF!+#REF!+#REF!+#REF!+#REF!+#REF!+#REF!+#REF!+#REF!+#REF!)</f>
        <v>#REF!</v>
      </c>
      <c r="P58" s="31"/>
      <c r="Q58" s="40" t="e">
        <f>SUM(#REF!+#REF!+#REF!+#REF!+#REF!+#REF!+#REF!+#REF!+#REF!+#REF!+#REF!+#REF!)</f>
        <v>#REF!</v>
      </c>
      <c r="R58" s="40" t="e">
        <f>SUM(#REF!+#REF!+#REF!+#REF!+#REF!+#REF!+#REF!+#REF!+#REF!+#REF!+#REF!+#REF!)</f>
        <v>#REF!</v>
      </c>
      <c r="S58" s="40" t="e">
        <f>SUM(#REF!+#REF!+#REF!+#REF!+#REF!+#REF!+#REF!+#REF!+#REF!+#REF!+#REF!+#REF!)</f>
        <v>#REF!</v>
      </c>
      <c r="T58" s="40" t="e">
        <f>SUM(#REF!+#REF!+#REF!+#REF!+#REF!+#REF!+#REF!+#REF!+#REF!+#REF!+#REF!+#REF!)</f>
        <v>#REF!</v>
      </c>
      <c r="U58" s="31"/>
      <c r="V58" s="40" t="e">
        <f>SUM(#REF!+#REF!+#REF!+#REF!+#REF!+#REF!+#REF!+#REF!+#REF!+#REF!+#REF!+#REF!)</f>
        <v>#REF!</v>
      </c>
      <c r="W58" s="40" t="e">
        <f>SUM(#REF!+#REF!+#REF!+#REF!+#REF!+#REF!+#REF!+#REF!+#REF!+#REF!+#REF!+#REF!)</f>
        <v>#REF!</v>
      </c>
      <c r="X58" s="40" t="e">
        <f>SUM(#REF!+#REF!+#REF!+#REF!+#REF!+#REF!+#REF!+#REF!+#REF!+#REF!+#REF!+#REF!)</f>
        <v>#REF!</v>
      </c>
      <c r="Y58" s="40" t="e">
        <f>SUM(#REF!+#REF!+#REF!+#REF!+#REF!+#REF!+#REF!+#REF!+#REF!+#REF!+#REF!+#REF!)</f>
        <v>#REF!</v>
      </c>
      <c r="Z58" s="31"/>
      <c r="AA58" s="40" t="e">
        <f>SUM(#REF!+#REF!+#REF!+#REF!+#REF!+#REF!+#REF!+#REF!+#REF!+#REF!+#REF!+#REF!)</f>
        <v>#REF!</v>
      </c>
      <c r="AB58" s="40" t="e">
        <f>SUM(#REF!+#REF!+#REF!+#REF!+#REF!+#REF!+#REF!+#REF!+#REF!+#REF!+#REF!+#REF!)</f>
        <v>#REF!</v>
      </c>
      <c r="AC58" s="40" t="e">
        <f>SUM(#REF!+#REF!+#REF!+#REF!+#REF!+#REF!+#REF!+#REF!+#REF!+#REF!+#REF!+#REF!)</f>
        <v>#REF!</v>
      </c>
      <c r="AD58" s="63">
        <v>1017492.35</v>
      </c>
      <c r="AE58" s="63">
        <f>3003224.87-755.17</f>
        <v>3002469.7</v>
      </c>
      <c r="AF58" s="63">
        <v>3059146.96</v>
      </c>
      <c r="AG58" s="63">
        <f t="shared" si="5"/>
        <v>960815.0900000003</v>
      </c>
      <c r="AH58" s="63">
        <f t="shared" si="6"/>
        <v>2921403.0181</v>
      </c>
      <c r="AI58" s="63" t="e">
        <f>SUM(#REF!+#REF!+#REF!+#REF!+#REF!+#REF!+#REF!+#REF!+#REF!+#REF!+#REF!+#REF!)</f>
        <v>#REF!</v>
      </c>
    </row>
    <row r="59" spans="1:35" ht="15" customHeight="1">
      <c r="A59" s="7">
        <f t="shared" si="8"/>
        <v>41</v>
      </c>
      <c r="B59" s="7">
        <v>35</v>
      </c>
      <c r="C59" s="6" t="s">
        <v>7</v>
      </c>
      <c r="D59" s="8" t="s">
        <v>135</v>
      </c>
      <c r="E59" s="40" t="e">
        <f>SUM(#REF!+#REF!+#REF!+#REF!+#REF!+#REF!+#REF!+#REF!+#REF!+#REF!+#REF!+#REF!)</f>
        <v>#REF!</v>
      </c>
      <c r="F59" s="31"/>
      <c r="G59" s="40" t="e">
        <f>SUM(#REF!+#REF!+#REF!+#REF!+#REF!+#REF!+#REF!+#REF!+#REF!+#REF!+#REF!+#REF!)</f>
        <v>#REF!</v>
      </c>
      <c r="H59" s="40" t="e">
        <f>SUM(#REF!+#REF!+#REF!+#REF!+#REF!+#REF!+#REF!+#REF!+#REF!+#REF!+#REF!+#REF!)</f>
        <v>#REF!</v>
      </c>
      <c r="I59" s="40" t="e">
        <f>SUM(#REF!+#REF!+#REF!+#REF!+#REF!+#REF!+#REF!+#REF!+#REF!+#REF!+#REF!+#REF!)</f>
        <v>#REF!</v>
      </c>
      <c r="J59" s="40" t="e">
        <f>SUM(#REF!+#REF!+#REF!+#REF!+#REF!+#REF!+#REF!+#REF!+#REF!+#REF!+#REF!+#REF!)</f>
        <v>#REF!</v>
      </c>
      <c r="K59" s="31"/>
      <c r="L59" s="40" t="e">
        <f>SUM(#REF!+#REF!+#REF!+#REF!+#REF!+#REF!+#REF!+#REF!+#REF!+#REF!+#REF!+#REF!)</f>
        <v>#REF!</v>
      </c>
      <c r="M59" s="40" t="e">
        <f>SUM(#REF!+#REF!+#REF!+#REF!+#REF!+#REF!+#REF!+#REF!+#REF!+#REF!+#REF!+#REF!)</f>
        <v>#REF!</v>
      </c>
      <c r="N59" s="40" t="e">
        <f>SUM(#REF!+#REF!+#REF!+#REF!+#REF!+#REF!+#REF!+#REF!+#REF!+#REF!+#REF!+#REF!)</f>
        <v>#REF!</v>
      </c>
      <c r="O59" s="40" t="e">
        <f>SUM(#REF!+#REF!+#REF!+#REF!+#REF!+#REF!+#REF!+#REF!+#REF!+#REF!+#REF!+#REF!)</f>
        <v>#REF!</v>
      </c>
      <c r="P59" s="31"/>
      <c r="Q59" s="40" t="e">
        <f>SUM(#REF!+#REF!+#REF!+#REF!+#REF!+#REF!+#REF!+#REF!+#REF!+#REF!+#REF!+#REF!)</f>
        <v>#REF!</v>
      </c>
      <c r="R59" s="40" t="e">
        <f>SUM(#REF!+#REF!+#REF!+#REF!+#REF!+#REF!+#REF!+#REF!+#REF!+#REF!+#REF!+#REF!)</f>
        <v>#REF!</v>
      </c>
      <c r="S59" s="40" t="e">
        <f>SUM(#REF!+#REF!+#REF!+#REF!+#REF!+#REF!+#REF!+#REF!+#REF!+#REF!+#REF!+#REF!)</f>
        <v>#REF!</v>
      </c>
      <c r="T59" s="40" t="e">
        <f>SUM(#REF!+#REF!+#REF!+#REF!+#REF!+#REF!+#REF!+#REF!+#REF!+#REF!+#REF!+#REF!)</f>
        <v>#REF!</v>
      </c>
      <c r="U59" s="31"/>
      <c r="V59" s="40" t="e">
        <f>SUM(#REF!+#REF!+#REF!+#REF!+#REF!+#REF!+#REF!+#REF!+#REF!+#REF!+#REF!+#REF!)</f>
        <v>#REF!</v>
      </c>
      <c r="W59" s="40" t="e">
        <f>SUM(#REF!+#REF!+#REF!+#REF!+#REF!+#REF!+#REF!+#REF!+#REF!+#REF!+#REF!+#REF!)</f>
        <v>#REF!</v>
      </c>
      <c r="X59" s="40" t="e">
        <f>SUM(#REF!+#REF!+#REF!+#REF!+#REF!+#REF!+#REF!+#REF!+#REF!+#REF!+#REF!+#REF!)</f>
        <v>#REF!</v>
      </c>
      <c r="Y59" s="40" t="e">
        <f>SUM(#REF!+#REF!+#REF!+#REF!+#REF!+#REF!+#REF!+#REF!+#REF!+#REF!+#REF!+#REF!)</f>
        <v>#REF!</v>
      </c>
      <c r="Z59" s="31"/>
      <c r="AA59" s="40" t="e">
        <f>SUM(#REF!+#REF!+#REF!+#REF!+#REF!+#REF!+#REF!+#REF!+#REF!+#REF!+#REF!+#REF!)</f>
        <v>#REF!</v>
      </c>
      <c r="AB59" s="40" t="e">
        <f>SUM(#REF!+#REF!+#REF!+#REF!+#REF!+#REF!+#REF!+#REF!+#REF!+#REF!+#REF!+#REF!)</f>
        <v>#REF!</v>
      </c>
      <c r="AC59" s="40" t="e">
        <f>SUM(#REF!+#REF!+#REF!+#REF!+#REF!+#REF!+#REF!+#REF!+#REF!+#REF!+#REF!+#REF!)</f>
        <v>#REF!</v>
      </c>
      <c r="AD59" s="63">
        <v>3802086.61</v>
      </c>
      <c r="AE59" s="63">
        <f>10026333.44+10073.06</f>
        <v>10036406.5</v>
      </c>
      <c r="AF59" s="63">
        <v>10278879.79</v>
      </c>
      <c r="AG59" s="63">
        <f t="shared" si="5"/>
        <v>3559613.3200000003</v>
      </c>
      <c r="AH59" s="63">
        <f t="shared" si="6"/>
        <v>9765423.5245</v>
      </c>
      <c r="AI59" s="63" t="e">
        <f>SUM(#REF!+#REF!+#REF!+#REF!+#REF!+#REF!+#REF!+#REF!+#REF!+#REF!+#REF!+#REF!)</f>
        <v>#REF!</v>
      </c>
    </row>
    <row r="60" spans="1:35" ht="15.75" customHeight="1">
      <c r="A60" s="7">
        <f t="shared" si="8"/>
        <v>42</v>
      </c>
      <c r="B60" s="7">
        <v>35</v>
      </c>
      <c r="C60" s="6" t="s">
        <v>27</v>
      </c>
      <c r="D60" s="8" t="s">
        <v>136</v>
      </c>
      <c r="E60" s="40" t="e">
        <f>SUM(#REF!+#REF!+#REF!+#REF!+#REF!+#REF!+#REF!+#REF!+#REF!+#REF!+#REF!+#REF!)</f>
        <v>#REF!</v>
      </c>
      <c r="F60" s="31"/>
      <c r="G60" s="40" t="e">
        <f>SUM(#REF!+#REF!+#REF!+#REF!+#REF!+#REF!+#REF!+#REF!+#REF!+#REF!+#REF!+#REF!)</f>
        <v>#REF!</v>
      </c>
      <c r="H60" s="40" t="e">
        <f>SUM(#REF!+#REF!+#REF!+#REF!+#REF!+#REF!+#REF!+#REF!+#REF!+#REF!+#REF!+#REF!)</f>
        <v>#REF!</v>
      </c>
      <c r="I60" s="40" t="e">
        <f>SUM(#REF!+#REF!+#REF!+#REF!+#REF!+#REF!+#REF!+#REF!+#REF!+#REF!+#REF!+#REF!)</f>
        <v>#REF!</v>
      </c>
      <c r="J60" s="40" t="e">
        <f>SUM(#REF!+#REF!+#REF!+#REF!+#REF!+#REF!+#REF!+#REF!+#REF!+#REF!+#REF!+#REF!)</f>
        <v>#REF!</v>
      </c>
      <c r="K60" s="31"/>
      <c r="L60" s="40" t="e">
        <f>SUM(#REF!+#REF!+#REF!+#REF!+#REF!+#REF!+#REF!+#REF!+#REF!+#REF!+#REF!+#REF!)</f>
        <v>#REF!</v>
      </c>
      <c r="M60" s="40" t="e">
        <f>SUM(#REF!+#REF!+#REF!+#REF!+#REF!+#REF!+#REF!+#REF!+#REF!+#REF!+#REF!+#REF!)</f>
        <v>#REF!</v>
      </c>
      <c r="N60" s="40" t="e">
        <f>SUM(#REF!+#REF!+#REF!+#REF!+#REF!+#REF!+#REF!+#REF!+#REF!+#REF!+#REF!+#REF!)</f>
        <v>#REF!</v>
      </c>
      <c r="O60" s="40" t="e">
        <f>SUM(#REF!+#REF!+#REF!+#REF!+#REF!+#REF!+#REF!+#REF!+#REF!+#REF!+#REF!+#REF!)</f>
        <v>#REF!</v>
      </c>
      <c r="P60" s="31"/>
      <c r="Q60" s="40" t="e">
        <f>SUM(#REF!+#REF!+#REF!+#REF!+#REF!+#REF!+#REF!+#REF!+#REF!+#REF!+#REF!+#REF!)</f>
        <v>#REF!</v>
      </c>
      <c r="R60" s="40" t="e">
        <f>SUM(#REF!+#REF!+#REF!+#REF!+#REF!+#REF!+#REF!+#REF!+#REF!+#REF!+#REF!+#REF!)</f>
        <v>#REF!</v>
      </c>
      <c r="S60" s="40" t="e">
        <f>SUM(#REF!+#REF!+#REF!+#REF!+#REF!+#REF!+#REF!+#REF!+#REF!+#REF!+#REF!+#REF!)</f>
        <v>#REF!</v>
      </c>
      <c r="T60" s="40" t="e">
        <f>SUM(#REF!+#REF!+#REF!+#REF!+#REF!+#REF!+#REF!+#REF!+#REF!+#REF!+#REF!+#REF!)</f>
        <v>#REF!</v>
      </c>
      <c r="U60" s="31"/>
      <c r="V60" s="40" t="e">
        <f>SUM(#REF!+#REF!+#REF!+#REF!+#REF!+#REF!+#REF!+#REF!+#REF!+#REF!+#REF!+#REF!)</f>
        <v>#REF!</v>
      </c>
      <c r="W60" s="40" t="e">
        <f>SUM(#REF!+#REF!+#REF!+#REF!+#REF!+#REF!+#REF!+#REF!+#REF!+#REF!+#REF!+#REF!)</f>
        <v>#REF!</v>
      </c>
      <c r="X60" s="40" t="e">
        <f>SUM(#REF!+#REF!+#REF!+#REF!+#REF!+#REF!+#REF!+#REF!+#REF!+#REF!+#REF!+#REF!)</f>
        <v>#REF!</v>
      </c>
      <c r="Y60" s="40" t="e">
        <f>SUM(#REF!+#REF!+#REF!+#REF!+#REF!+#REF!+#REF!+#REF!+#REF!+#REF!+#REF!+#REF!)</f>
        <v>#REF!</v>
      </c>
      <c r="Z60" s="31"/>
      <c r="AA60" s="40" t="e">
        <f>SUM(#REF!+#REF!+#REF!+#REF!+#REF!+#REF!+#REF!+#REF!+#REF!+#REF!+#REF!+#REF!)</f>
        <v>#REF!</v>
      </c>
      <c r="AB60" s="40" t="e">
        <f>SUM(#REF!+#REF!+#REF!+#REF!+#REF!+#REF!+#REF!+#REF!+#REF!+#REF!+#REF!+#REF!)</f>
        <v>#REF!</v>
      </c>
      <c r="AC60" s="40" t="e">
        <f>SUM(#REF!+#REF!+#REF!+#REF!+#REF!+#REF!+#REF!+#REF!+#REF!+#REF!+#REF!+#REF!)</f>
        <v>#REF!</v>
      </c>
      <c r="AD60" s="63">
        <v>1507686.1</v>
      </c>
      <c r="AE60" s="63">
        <f>5563272.2-9303.98</f>
        <v>5553968.22</v>
      </c>
      <c r="AF60" s="63">
        <v>5546399.39</v>
      </c>
      <c r="AG60" s="63">
        <f t="shared" si="5"/>
        <v>1515254.9300000006</v>
      </c>
      <c r="AH60" s="63">
        <f t="shared" si="6"/>
        <v>5404011.078059999</v>
      </c>
      <c r="AI60" s="63" t="e">
        <f>SUM(#REF!+#REF!+#REF!+#REF!+#REF!+#REF!+#REF!+#REF!+#REF!+#REF!+#REF!+#REF!)</f>
        <v>#REF!</v>
      </c>
    </row>
    <row r="61" spans="1:35" ht="16.5" customHeight="1">
      <c r="A61" s="7">
        <f t="shared" si="8"/>
        <v>43</v>
      </c>
      <c r="B61" s="7">
        <v>35</v>
      </c>
      <c r="C61" s="6" t="s">
        <v>36</v>
      </c>
      <c r="D61" s="8" t="s">
        <v>137</v>
      </c>
      <c r="E61" s="40" t="e">
        <f>SUM(#REF!+#REF!+#REF!+#REF!+#REF!+#REF!+#REF!+#REF!+#REF!+#REF!+#REF!+#REF!)</f>
        <v>#REF!</v>
      </c>
      <c r="F61" s="31"/>
      <c r="G61" s="40" t="e">
        <f>SUM(#REF!+#REF!+#REF!+#REF!+#REF!+#REF!+#REF!+#REF!+#REF!+#REF!+#REF!+#REF!)</f>
        <v>#REF!</v>
      </c>
      <c r="H61" s="40" t="e">
        <f>SUM(#REF!+#REF!+#REF!+#REF!+#REF!+#REF!+#REF!+#REF!+#REF!+#REF!+#REF!+#REF!)</f>
        <v>#REF!</v>
      </c>
      <c r="I61" s="40" t="e">
        <f>SUM(#REF!+#REF!+#REF!+#REF!+#REF!+#REF!+#REF!+#REF!+#REF!+#REF!+#REF!+#REF!)</f>
        <v>#REF!</v>
      </c>
      <c r="J61" s="40" t="e">
        <f>SUM(#REF!+#REF!+#REF!+#REF!+#REF!+#REF!+#REF!+#REF!+#REF!+#REF!+#REF!+#REF!)</f>
        <v>#REF!</v>
      </c>
      <c r="K61" s="31"/>
      <c r="L61" s="40" t="e">
        <f>SUM(#REF!+#REF!+#REF!+#REF!+#REF!+#REF!+#REF!+#REF!+#REF!+#REF!+#REF!+#REF!)</f>
        <v>#REF!</v>
      </c>
      <c r="M61" s="40" t="e">
        <f>SUM(#REF!+#REF!+#REF!+#REF!+#REF!+#REF!+#REF!+#REF!+#REF!+#REF!+#REF!+#REF!)</f>
        <v>#REF!</v>
      </c>
      <c r="N61" s="40" t="e">
        <f>SUM(#REF!+#REF!+#REF!+#REF!+#REF!+#REF!+#REF!+#REF!+#REF!+#REF!+#REF!+#REF!)</f>
        <v>#REF!</v>
      </c>
      <c r="O61" s="40" t="e">
        <f>SUM(#REF!+#REF!+#REF!+#REF!+#REF!+#REF!+#REF!+#REF!+#REF!+#REF!+#REF!+#REF!)</f>
        <v>#REF!</v>
      </c>
      <c r="P61" s="31"/>
      <c r="Q61" s="40" t="e">
        <f>SUM(#REF!+#REF!+#REF!+#REF!+#REF!+#REF!+#REF!+#REF!+#REF!+#REF!+#REF!+#REF!)</f>
        <v>#REF!</v>
      </c>
      <c r="R61" s="40" t="e">
        <f>SUM(#REF!+#REF!+#REF!+#REF!+#REF!+#REF!+#REF!+#REF!+#REF!+#REF!+#REF!+#REF!)</f>
        <v>#REF!</v>
      </c>
      <c r="S61" s="40" t="e">
        <f>SUM(#REF!+#REF!+#REF!+#REF!+#REF!+#REF!+#REF!+#REF!+#REF!+#REF!+#REF!+#REF!)</f>
        <v>#REF!</v>
      </c>
      <c r="T61" s="40" t="e">
        <f>SUM(#REF!+#REF!+#REF!+#REF!+#REF!+#REF!+#REF!+#REF!+#REF!+#REF!+#REF!+#REF!)</f>
        <v>#REF!</v>
      </c>
      <c r="U61" s="31"/>
      <c r="V61" s="40" t="e">
        <f>SUM(#REF!+#REF!+#REF!+#REF!+#REF!+#REF!+#REF!+#REF!+#REF!+#REF!+#REF!+#REF!)</f>
        <v>#REF!</v>
      </c>
      <c r="W61" s="40" t="e">
        <f>SUM(#REF!+#REF!+#REF!+#REF!+#REF!+#REF!+#REF!+#REF!+#REF!+#REF!+#REF!+#REF!)</f>
        <v>#REF!</v>
      </c>
      <c r="X61" s="40" t="e">
        <f>SUM(#REF!+#REF!+#REF!+#REF!+#REF!+#REF!+#REF!+#REF!+#REF!+#REF!+#REF!+#REF!)</f>
        <v>#REF!</v>
      </c>
      <c r="Y61" s="40" t="e">
        <f>SUM(#REF!+#REF!+#REF!+#REF!+#REF!+#REF!+#REF!+#REF!+#REF!+#REF!+#REF!+#REF!)</f>
        <v>#REF!</v>
      </c>
      <c r="Z61" s="31"/>
      <c r="AA61" s="40" t="e">
        <f>SUM(#REF!+#REF!+#REF!+#REF!+#REF!+#REF!+#REF!+#REF!+#REF!+#REF!+#REF!+#REF!)</f>
        <v>#REF!</v>
      </c>
      <c r="AB61" s="40" t="e">
        <f>SUM(#REF!+#REF!+#REF!+#REF!+#REF!+#REF!+#REF!+#REF!+#REF!+#REF!+#REF!+#REF!)</f>
        <v>#REF!</v>
      </c>
      <c r="AC61" s="40" t="e">
        <f>SUM(#REF!+#REF!+#REF!+#REF!+#REF!+#REF!+#REF!+#REF!+#REF!+#REF!+#REF!+#REF!)</f>
        <v>#REF!</v>
      </c>
      <c r="AD61" s="63">
        <v>1064729.74</v>
      </c>
      <c r="AE61" s="63">
        <f>2686142.14+10882.37</f>
        <v>2697024.5100000002</v>
      </c>
      <c r="AF61" s="63">
        <v>2821102.1</v>
      </c>
      <c r="AG61" s="63">
        <f t="shared" si="5"/>
        <v>940652.1499999999</v>
      </c>
      <c r="AH61" s="63">
        <f t="shared" si="6"/>
        <v>2624204.84823</v>
      </c>
      <c r="AI61" s="63" t="e">
        <f>SUM(#REF!+#REF!+#REF!+#REF!+#REF!+#REF!+#REF!+#REF!+#REF!+#REF!+#REF!+#REF!)</f>
        <v>#REF!</v>
      </c>
    </row>
    <row r="62" spans="1:35" ht="15" customHeight="1">
      <c r="A62" s="7">
        <f t="shared" si="8"/>
        <v>44</v>
      </c>
      <c r="B62" s="7">
        <v>35</v>
      </c>
      <c r="C62" s="6" t="s">
        <v>26</v>
      </c>
      <c r="D62" s="8" t="s">
        <v>138</v>
      </c>
      <c r="E62" s="40" t="e">
        <f>SUM(#REF!+#REF!+#REF!+#REF!+#REF!+#REF!+#REF!+#REF!+#REF!+#REF!+#REF!+#REF!)</f>
        <v>#REF!</v>
      </c>
      <c r="F62" s="31"/>
      <c r="G62" s="40" t="e">
        <f>SUM(#REF!+#REF!+#REF!+#REF!+#REF!+#REF!+#REF!+#REF!+#REF!+#REF!+#REF!+#REF!)</f>
        <v>#REF!</v>
      </c>
      <c r="H62" s="40" t="e">
        <f>SUM(#REF!+#REF!+#REF!+#REF!+#REF!+#REF!+#REF!+#REF!+#REF!+#REF!+#REF!+#REF!)</f>
        <v>#REF!</v>
      </c>
      <c r="I62" s="40" t="e">
        <f>SUM(#REF!+#REF!+#REF!+#REF!+#REF!+#REF!+#REF!+#REF!+#REF!+#REF!+#REF!+#REF!)</f>
        <v>#REF!</v>
      </c>
      <c r="J62" s="40" t="e">
        <f>SUM(#REF!+#REF!+#REF!+#REF!+#REF!+#REF!+#REF!+#REF!+#REF!+#REF!+#REF!+#REF!)</f>
        <v>#REF!</v>
      </c>
      <c r="K62" s="31"/>
      <c r="L62" s="40" t="e">
        <f>SUM(#REF!+#REF!+#REF!+#REF!+#REF!+#REF!+#REF!+#REF!+#REF!+#REF!+#REF!+#REF!)</f>
        <v>#REF!</v>
      </c>
      <c r="M62" s="40" t="e">
        <f>SUM(#REF!+#REF!+#REF!+#REF!+#REF!+#REF!+#REF!+#REF!+#REF!+#REF!+#REF!+#REF!)</f>
        <v>#REF!</v>
      </c>
      <c r="N62" s="40" t="e">
        <f>SUM(#REF!+#REF!+#REF!+#REF!+#REF!+#REF!+#REF!+#REF!+#REF!+#REF!+#REF!+#REF!)</f>
        <v>#REF!</v>
      </c>
      <c r="O62" s="40" t="e">
        <f>SUM(#REF!+#REF!+#REF!+#REF!+#REF!+#REF!+#REF!+#REF!+#REF!+#REF!+#REF!+#REF!)</f>
        <v>#REF!</v>
      </c>
      <c r="P62" s="31"/>
      <c r="Q62" s="40" t="e">
        <f>SUM(#REF!+#REF!+#REF!+#REF!+#REF!+#REF!+#REF!+#REF!+#REF!+#REF!+#REF!+#REF!)</f>
        <v>#REF!</v>
      </c>
      <c r="R62" s="40" t="e">
        <f>SUM(#REF!+#REF!+#REF!+#REF!+#REF!+#REF!+#REF!+#REF!+#REF!+#REF!+#REF!+#REF!)</f>
        <v>#REF!</v>
      </c>
      <c r="S62" s="40" t="e">
        <f>SUM(#REF!+#REF!+#REF!+#REF!+#REF!+#REF!+#REF!+#REF!+#REF!+#REF!+#REF!+#REF!)</f>
        <v>#REF!</v>
      </c>
      <c r="T62" s="40" t="e">
        <f>SUM(#REF!+#REF!+#REF!+#REF!+#REF!+#REF!+#REF!+#REF!+#REF!+#REF!+#REF!+#REF!)</f>
        <v>#REF!</v>
      </c>
      <c r="U62" s="31"/>
      <c r="V62" s="40" t="e">
        <f>SUM(#REF!+#REF!+#REF!+#REF!+#REF!+#REF!+#REF!+#REF!+#REF!+#REF!+#REF!+#REF!)</f>
        <v>#REF!</v>
      </c>
      <c r="W62" s="40" t="e">
        <f>SUM(#REF!+#REF!+#REF!+#REF!+#REF!+#REF!+#REF!+#REF!+#REF!+#REF!+#REF!+#REF!)</f>
        <v>#REF!</v>
      </c>
      <c r="X62" s="40" t="e">
        <f>SUM(#REF!+#REF!+#REF!+#REF!+#REF!+#REF!+#REF!+#REF!+#REF!+#REF!+#REF!+#REF!)</f>
        <v>#REF!</v>
      </c>
      <c r="Y62" s="40" t="e">
        <f>SUM(#REF!+#REF!+#REF!+#REF!+#REF!+#REF!+#REF!+#REF!+#REF!+#REF!+#REF!+#REF!)</f>
        <v>#REF!</v>
      </c>
      <c r="Z62" s="31"/>
      <c r="AA62" s="40" t="e">
        <f>SUM(#REF!+#REF!+#REF!+#REF!+#REF!+#REF!+#REF!+#REF!+#REF!+#REF!+#REF!+#REF!)</f>
        <v>#REF!</v>
      </c>
      <c r="AB62" s="40" t="e">
        <f>SUM(#REF!+#REF!+#REF!+#REF!+#REF!+#REF!+#REF!+#REF!+#REF!+#REF!+#REF!+#REF!)</f>
        <v>#REF!</v>
      </c>
      <c r="AC62" s="40" t="e">
        <f>SUM(#REF!+#REF!+#REF!+#REF!+#REF!+#REF!+#REF!+#REF!+#REF!+#REF!+#REF!+#REF!)</f>
        <v>#REF!</v>
      </c>
      <c r="AD62" s="63">
        <v>2751156.2</v>
      </c>
      <c r="AE62" s="63">
        <f>6870139.48+1588.95</f>
        <v>6871728.430000001</v>
      </c>
      <c r="AF62" s="63">
        <v>7052743.7</v>
      </c>
      <c r="AG62" s="63">
        <f t="shared" si="5"/>
        <v>2570140.9300000006</v>
      </c>
      <c r="AH62" s="63">
        <f t="shared" si="6"/>
        <v>6686191.762390001</v>
      </c>
      <c r="AI62" s="63" t="e">
        <f>SUM(#REF!+#REF!+#REF!+#REF!+#REF!+#REF!+#REF!+#REF!+#REF!+#REF!+#REF!+#REF!)</f>
        <v>#REF!</v>
      </c>
    </row>
    <row r="63" spans="1:35" ht="15" customHeight="1">
      <c r="A63" s="7">
        <f t="shared" si="8"/>
        <v>45</v>
      </c>
      <c r="B63" s="7">
        <v>35</v>
      </c>
      <c r="C63" s="6" t="s">
        <v>25</v>
      </c>
      <c r="D63" s="8" t="s">
        <v>139</v>
      </c>
      <c r="E63" s="40" t="e">
        <f>SUM(#REF!+#REF!+#REF!+#REF!+#REF!+#REF!+#REF!+#REF!+#REF!+#REF!+#REF!+#REF!)</f>
        <v>#REF!</v>
      </c>
      <c r="F63" s="31"/>
      <c r="G63" s="40" t="e">
        <f>SUM(#REF!+#REF!+#REF!+#REF!+#REF!+#REF!+#REF!+#REF!+#REF!+#REF!+#REF!+#REF!)</f>
        <v>#REF!</v>
      </c>
      <c r="H63" s="40" t="e">
        <f>SUM(#REF!+#REF!+#REF!+#REF!+#REF!+#REF!+#REF!+#REF!+#REF!+#REF!+#REF!+#REF!)</f>
        <v>#REF!</v>
      </c>
      <c r="I63" s="40" t="e">
        <f>SUM(#REF!+#REF!+#REF!+#REF!+#REF!+#REF!+#REF!+#REF!+#REF!+#REF!+#REF!+#REF!)</f>
        <v>#REF!</v>
      </c>
      <c r="J63" s="40" t="e">
        <f>SUM(#REF!+#REF!+#REF!+#REF!+#REF!+#REF!+#REF!+#REF!+#REF!+#REF!+#REF!+#REF!)</f>
        <v>#REF!</v>
      </c>
      <c r="K63" s="31"/>
      <c r="L63" s="40" t="e">
        <f>SUM(#REF!+#REF!+#REF!+#REF!+#REF!+#REF!+#REF!+#REF!+#REF!+#REF!+#REF!+#REF!)</f>
        <v>#REF!</v>
      </c>
      <c r="M63" s="40" t="e">
        <f>SUM(#REF!+#REF!+#REF!+#REF!+#REF!+#REF!+#REF!+#REF!+#REF!+#REF!+#REF!+#REF!)</f>
        <v>#REF!</v>
      </c>
      <c r="N63" s="40" t="e">
        <f>SUM(#REF!+#REF!+#REF!+#REF!+#REF!+#REF!+#REF!+#REF!+#REF!+#REF!+#REF!+#REF!)</f>
        <v>#REF!</v>
      </c>
      <c r="O63" s="40" t="e">
        <f>SUM(#REF!+#REF!+#REF!+#REF!+#REF!+#REF!+#REF!+#REF!+#REF!+#REF!+#REF!+#REF!)</f>
        <v>#REF!</v>
      </c>
      <c r="P63" s="31"/>
      <c r="Q63" s="40" t="e">
        <f>SUM(#REF!+#REF!+#REF!+#REF!+#REF!+#REF!+#REF!+#REF!+#REF!+#REF!+#REF!+#REF!)</f>
        <v>#REF!</v>
      </c>
      <c r="R63" s="40" t="e">
        <f>SUM(#REF!+#REF!+#REF!+#REF!+#REF!+#REF!+#REF!+#REF!+#REF!+#REF!+#REF!+#REF!)</f>
        <v>#REF!</v>
      </c>
      <c r="S63" s="40" t="e">
        <f>SUM(#REF!+#REF!+#REF!+#REF!+#REF!+#REF!+#REF!+#REF!+#REF!+#REF!+#REF!+#REF!)</f>
        <v>#REF!</v>
      </c>
      <c r="T63" s="40" t="e">
        <f>SUM(#REF!+#REF!+#REF!+#REF!+#REF!+#REF!+#REF!+#REF!+#REF!+#REF!+#REF!+#REF!)</f>
        <v>#REF!</v>
      </c>
      <c r="U63" s="31"/>
      <c r="V63" s="40" t="e">
        <f>SUM(#REF!+#REF!+#REF!+#REF!+#REF!+#REF!+#REF!+#REF!+#REF!+#REF!+#REF!+#REF!)</f>
        <v>#REF!</v>
      </c>
      <c r="W63" s="40" t="e">
        <f>SUM(#REF!+#REF!+#REF!+#REF!+#REF!+#REF!+#REF!+#REF!+#REF!+#REF!+#REF!+#REF!)</f>
        <v>#REF!</v>
      </c>
      <c r="X63" s="40" t="e">
        <f>SUM(#REF!+#REF!+#REF!+#REF!+#REF!+#REF!+#REF!+#REF!+#REF!+#REF!+#REF!+#REF!)</f>
        <v>#REF!</v>
      </c>
      <c r="Y63" s="40" t="e">
        <f>SUM(#REF!+#REF!+#REF!+#REF!+#REF!+#REF!+#REF!+#REF!+#REF!+#REF!+#REF!+#REF!)</f>
        <v>#REF!</v>
      </c>
      <c r="Z63" s="31"/>
      <c r="AA63" s="40" t="e">
        <f>SUM(#REF!+#REF!+#REF!+#REF!+#REF!+#REF!+#REF!+#REF!+#REF!+#REF!+#REF!+#REF!)</f>
        <v>#REF!</v>
      </c>
      <c r="AB63" s="40" t="e">
        <f>SUM(#REF!+#REF!+#REF!+#REF!+#REF!+#REF!+#REF!+#REF!+#REF!+#REF!+#REF!+#REF!)</f>
        <v>#REF!</v>
      </c>
      <c r="AC63" s="40" t="e">
        <f>SUM(#REF!+#REF!+#REF!+#REF!+#REF!+#REF!+#REF!+#REF!+#REF!+#REF!+#REF!+#REF!)</f>
        <v>#REF!</v>
      </c>
      <c r="AD63" s="63">
        <v>3691621.68</v>
      </c>
      <c r="AE63" s="63">
        <f>11254513.15+33907.78</f>
        <v>11288420.93</v>
      </c>
      <c r="AF63" s="63">
        <v>11520170.23</v>
      </c>
      <c r="AG63" s="63">
        <f t="shared" si="5"/>
        <v>3459872.379999999</v>
      </c>
      <c r="AH63" s="63">
        <f t="shared" si="6"/>
        <v>10983633.56489</v>
      </c>
      <c r="AI63" s="63" t="e">
        <f>SUM(#REF!+#REF!+#REF!+#REF!+#REF!+#REF!+#REF!+#REF!+#REF!+#REF!+#REF!+#REF!)</f>
        <v>#REF!</v>
      </c>
    </row>
    <row r="64" spans="1:35" ht="15" customHeight="1">
      <c r="A64" s="7">
        <f t="shared" si="8"/>
        <v>46</v>
      </c>
      <c r="B64" s="7">
        <v>36</v>
      </c>
      <c r="C64" s="6" t="s">
        <v>2</v>
      </c>
      <c r="D64" s="8" t="s">
        <v>140</v>
      </c>
      <c r="E64" s="40" t="e">
        <f>SUM(#REF!+#REF!+#REF!+#REF!+#REF!+#REF!+#REF!+#REF!+#REF!+#REF!+#REF!+#REF!)</f>
        <v>#REF!</v>
      </c>
      <c r="F64" s="31"/>
      <c r="G64" s="40" t="e">
        <f>SUM(#REF!+#REF!+#REF!+#REF!+#REF!+#REF!+#REF!+#REF!+#REF!+#REF!+#REF!+#REF!)</f>
        <v>#REF!</v>
      </c>
      <c r="H64" s="40" t="e">
        <f>SUM(#REF!+#REF!+#REF!+#REF!+#REF!+#REF!+#REF!+#REF!+#REF!+#REF!+#REF!+#REF!)</f>
        <v>#REF!</v>
      </c>
      <c r="I64" s="40" t="e">
        <f>SUM(#REF!+#REF!+#REF!+#REF!+#REF!+#REF!+#REF!+#REF!+#REF!+#REF!+#REF!+#REF!)</f>
        <v>#REF!</v>
      </c>
      <c r="J64" s="40" t="e">
        <f>SUM(#REF!+#REF!+#REF!+#REF!+#REF!+#REF!+#REF!+#REF!+#REF!+#REF!+#REF!+#REF!)</f>
        <v>#REF!</v>
      </c>
      <c r="K64" s="31"/>
      <c r="L64" s="40" t="e">
        <f>SUM(#REF!+#REF!+#REF!+#REF!+#REF!+#REF!+#REF!+#REF!+#REF!+#REF!+#REF!+#REF!)</f>
        <v>#REF!</v>
      </c>
      <c r="M64" s="40" t="e">
        <f>SUM(#REF!+#REF!+#REF!+#REF!+#REF!+#REF!+#REF!+#REF!+#REF!+#REF!+#REF!+#REF!)</f>
        <v>#REF!</v>
      </c>
      <c r="N64" s="40" t="e">
        <f>SUM(#REF!+#REF!+#REF!+#REF!+#REF!+#REF!+#REF!+#REF!+#REF!+#REF!+#REF!+#REF!)</f>
        <v>#REF!</v>
      </c>
      <c r="O64" s="40" t="e">
        <f>SUM(#REF!+#REF!+#REF!+#REF!+#REF!+#REF!+#REF!+#REF!+#REF!+#REF!+#REF!+#REF!)</f>
        <v>#REF!</v>
      </c>
      <c r="P64" s="31"/>
      <c r="Q64" s="40" t="e">
        <f>SUM(#REF!+#REF!+#REF!+#REF!+#REF!+#REF!+#REF!+#REF!+#REF!+#REF!+#REF!+#REF!)</f>
        <v>#REF!</v>
      </c>
      <c r="R64" s="40" t="e">
        <f>SUM(#REF!+#REF!+#REF!+#REF!+#REF!+#REF!+#REF!+#REF!+#REF!+#REF!+#REF!+#REF!)</f>
        <v>#REF!</v>
      </c>
      <c r="S64" s="40" t="e">
        <f>SUM(#REF!+#REF!+#REF!+#REF!+#REF!+#REF!+#REF!+#REF!+#REF!+#REF!+#REF!+#REF!)</f>
        <v>#REF!</v>
      </c>
      <c r="T64" s="40" t="e">
        <f>SUM(#REF!+#REF!+#REF!+#REF!+#REF!+#REF!+#REF!+#REF!+#REF!+#REF!+#REF!+#REF!)</f>
        <v>#REF!</v>
      </c>
      <c r="U64" s="31"/>
      <c r="V64" s="40" t="e">
        <f>SUM(#REF!+#REF!+#REF!+#REF!+#REF!+#REF!+#REF!+#REF!+#REF!+#REF!+#REF!+#REF!)</f>
        <v>#REF!</v>
      </c>
      <c r="W64" s="40" t="e">
        <f>SUM(#REF!+#REF!+#REF!+#REF!+#REF!+#REF!+#REF!+#REF!+#REF!+#REF!+#REF!+#REF!)</f>
        <v>#REF!</v>
      </c>
      <c r="X64" s="40" t="e">
        <f>SUM(#REF!+#REF!+#REF!+#REF!+#REF!+#REF!+#REF!+#REF!+#REF!+#REF!+#REF!+#REF!)</f>
        <v>#REF!</v>
      </c>
      <c r="Y64" s="40" t="e">
        <f>SUM(#REF!+#REF!+#REF!+#REF!+#REF!+#REF!+#REF!+#REF!+#REF!+#REF!+#REF!+#REF!)</f>
        <v>#REF!</v>
      </c>
      <c r="Z64" s="31"/>
      <c r="AA64" s="40" t="e">
        <f>SUM(#REF!+#REF!+#REF!+#REF!+#REF!+#REF!+#REF!+#REF!+#REF!+#REF!+#REF!+#REF!)</f>
        <v>#REF!</v>
      </c>
      <c r="AB64" s="40" t="e">
        <f>SUM(#REF!+#REF!+#REF!+#REF!+#REF!+#REF!+#REF!+#REF!+#REF!+#REF!+#REF!+#REF!)</f>
        <v>#REF!</v>
      </c>
      <c r="AC64" s="40" t="e">
        <f>SUM(#REF!+#REF!+#REF!+#REF!+#REF!+#REF!+#REF!+#REF!+#REF!+#REF!+#REF!+#REF!)</f>
        <v>#REF!</v>
      </c>
      <c r="AD64" s="63">
        <v>744710.36</v>
      </c>
      <c r="AE64" s="63">
        <f>2894148.68-974.78</f>
        <v>2893173.9000000004</v>
      </c>
      <c r="AF64" s="63">
        <v>2987143.31</v>
      </c>
      <c r="AG64" s="63">
        <f t="shared" si="5"/>
        <v>650740.9500000002</v>
      </c>
      <c r="AH64" s="63">
        <f t="shared" si="6"/>
        <v>2815058.2047</v>
      </c>
      <c r="AI64" s="63" t="e">
        <f>SUM(#REF!+#REF!+#REF!+#REF!+#REF!+#REF!+#REF!+#REF!+#REF!+#REF!+#REF!+#REF!)</f>
        <v>#REF!</v>
      </c>
    </row>
    <row r="65" spans="1:35" ht="15.75" customHeight="1">
      <c r="A65" s="7">
        <f t="shared" si="8"/>
        <v>47</v>
      </c>
      <c r="B65" s="70">
        <v>9</v>
      </c>
      <c r="C65" s="85" t="s">
        <v>22</v>
      </c>
      <c r="D65" s="8" t="s">
        <v>141</v>
      </c>
      <c r="E65" s="71" t="e">
        <f>SUM(#REF!+#REF!+#REF!+#REF!+#REF!+#REF!+#REF!+#REF!+#REF!+#REF!+#REF!+#REF!)</f>
        <v>#REF!</v>
      </c>
      <c r="F65" s="94"/>
      <c r="G65" s="71" t="e">
        <f>SUM(#REF!+#REF!+#REF!+#REF!+#REF!+#REF!+#REF!+#REF!+#REF!+#REF!+#REF!+#REF!)</f>
        <v>#REF!</v>
      </c>
      <c r="H65" s="71" t="e">
        <f>SUM(#REF!+#REF!+#REF!+#REF!+#REF!+#REF!+#REF!+#REF!+#REF!+#REF!+#REF!+#REF!)</f>
        <v>#REF!</v>
      </c>
      <c r="I65" s="71" t="e">
        <f>SUM(#REF!+#REF!+#REF!+#REF!+#REF!+#REF!+#REF!+#REF!+#REF!+#REF!+#REF!+#REF!)</f>
        <v>#REF!</v>
      </c>
      <c r="J65" s="71" t="e">
        <f>SUM(#REF!+#REF!+#REF!+#REF!+#REF!+#REF!+#REF!+#REF!+#REF!+#REF!+#REF!+#REF!)</f>
        <v>#REF!</v>
      </c>
      <c r="K65" s="94"/>
      <c r="L65" s="71" t="e">
        <f>SUM(#REF!+#REF!+#REF!+#REF!+#REF!+#REF!+#REF!+#REF!+#REF!+#REF!+#REF!+#REF!)</f>
        <v>#REF!</v>
      </c>
      <c r="M65" s="71" t="e">
        <f>SUM(#REF!+#REF!+#REF!+#REF!+#REF!+#REF!+#REF!+#REF!+#REF!+#REF!+#REF!+#REF!)</f>
        <v>#REF!</v>
      </c>
      <c r="N65" s="71" t="e">
        <f>SUM(#REF!+#REF!+#REF!+#REF!+#REF!+#REF!+#REF!+#REF!+#REF!+#REF!+#REF!+#REF!)</f>
        <v>#REF!</v>
      </c>
      <c r="O65" s="71" t="e">
        <f>SUM(#REF!+#REF!+#REF!+#REF!+#REF!+#REF!+#REF!+#REF!+#REF!+#REF!+#REF!+#REF!)</f>
        <v>#REF!</v>
      </c>
      <c r="P65" s="94"/>
      <c r="Q65" s="71" t="e">
        <f>SUM(#REF!+#REF!+#REF!+#REF!+#REF!+#REF!+#REF!+#REF!+#REF!+#REF!+#REF!+#REF!)</f>
        <v>#REF!</v>
      </c>
      <c r="R65" s="71" t="e">
        <f>SUM(#REF!+#REF!+#REF!+#REF!+#REF!+#REF!+#REF!+#REF!+#REF!+#REF!+#REF!+#REF!)</f>
        <v>#REF!</v>
      </c>
      <c r="S65" s="71" t="e">
        <f>SUM(#REF!+#REF!+#REF!+#REF!+#REF!+#REF!+#REF!+#REF!+#REF!+#REF!+#REF!+#REF!)</f>
        <v>#REF!</v>
      </c>
      <c r="T65" s="71" t="e">
        <f>SUM(#REF!+#REF!+#REF!+#REF!+#REF!+#REF!+#REF!+#REF!+#REF!+#REF!+#REF!+#REF!)</f>
        <v>#REF!</v>
      </c>
      <c r="U65" s="94"/>
      <c r="V65" s="71" t="e">
        <f>SUM(#REF!+#REF!+#REF!+#REF!+#REF!+#REF!+#REF!+#REF!+#REF!+#REF!+#REF!+#REF!)</f>
        <v>#REF!</v>
      </c>
      <c r="W65" s="71" t="e">
        <f>SUM(#REF!+#REF!+#REF!+#REF!+#REF!+#REF!+#REF!+#REF!+#REF!+#REF!+#REF!+#REF!)</f>
        <v>#REF!</v>
      </c>
      <c r="X65" s="71" t="e">
        <f>SUM(#REF!+#REF!+#REF!+#REF!+#REF!+#REF!+#REF!+#REF!+#REF!+#REF!+#REF!+#REF!)</f>
        <v>#REF!</v>
      </c>
      <c r="Y65" s="71" t="e">
        <f>SUM(#REF!+#REF!+#REF!+#REF!+#REF!+#REF!+#REF!+#REF!+#REF!+#REF!+#REF!+#REF!)</f>
        <v>#REF!</v>
      </c>
      <c r="Z65" s="94"/>
      <c r="AA65" s="71" t="e">
        <f>SUM(#REF!+#REF!+#REF!+#REF!+#REF!+#REF!+#REF!+#REF!+#REF!+#REF!+#REF!+#REF!)</f>
        <v>#REF!</v>
      </c>
      <c r="AB65" s="71" t="e">
        <f>SUM(#REF!+#REF!+#REF!+#REF!+#REF!+#REF!+#REF!+#REF!+#REF!+#REF!+#REF!+#REF!)</f>
        <v>#REF!</v>
      </c>
      <c r="AC65" s="71" t="e">
        <f>SUM(#REF!+#REF!+#REF!+#REF!+#REF!+#REF!+#REF!+#REF!+#REF!+#REF!+#REF!+#REF!)</f>
        <v>#REF!</v>
      </c>
      <c r="AD65" s="69">
        <v>388277.61</v>
      </c>
      <c r="AE65" s="69">
        <f>1546401.44+4549.75</f>
        <v>1550951.19</v>
      </c>
      <c r="AF65" s="69">
        <v>1537512.78</v>
      </c>
      <c r="AG65" s="69">
        <f t="shared" si="5"/>
        <v>401716.0199999998</v>
      </c>
      <c r="AH65" s="69">
        <f t="shared" si="6"/>
        <v>1509075.5078699999</v>
      </c>
      <c r="AI65" s="69" t="e">
        <f>SUM(#REF!+#REF!+#REF!+#REF!+#REF!+#REF!+#REF!+#REF!+#REF!+#REF!+#REF!+#REF!)</f>
        <v>#REF!</v>
      </c>
    </row>
    <row r="66" spans="1:35" ht="13.5" customHeight="1">
      <c r="A66" s="7">
        <f t="shared" si="8"/>
        <v>48</v>
      </c>
      <c r="B66" s="7">
        <v>35</v>
      </c>
      <c r="C66" s="6" t="s">
        <v>14</v>
      </c>
      <c r="D66" s="8" t="s">
        <v>142</v>
      </c>
      <c r="E66" s="40" t="e">
        <f>SUM(#REF!+#REF!+#REF!+#REF!+#REF!+#REF!+#REF!+#REF!+#REF!+#REF!+#REF!+#REF!)</f>
        <v>#REF!</v>
      </c>
      <c r="F66" s="31"/>
      <c r="G66" s="40" t="e">
        <f>SUM(#REF!+#REF!+#REF!+#REF!+#REF!+#REF!+#REF!+#REF!+#REF!+#REF!+#REF!+#REF!)</f>
        <v>#REF!</v>
      </c>
      <c r="H66" s="40" t="e">
        <f>SUM(#REF!+#REF!+#REF!+#REF!+#REF!+#REF!+#REF!+#REF!+#REF!+#REF!+#REF!+#REF!)</f>
        <v>#REF!</v>
      </c>
      <c r="I66" s="40" t="e">
        <f>SUM(#REF!+#REF!+#REF!+#REF!+#REF!+#REF!+#REF!+#REF!+#REF!+#REF!+#REF!+#REF!)</f>
        <v>#REF!</v>
      </c>
      <c r="J66" s="40" t="e">
        <f>SUM(#REF!+#REF!+#REF!+#REF!+#REF!+#REF!+#REF!+#REF!+#REF!+#REF!+#REF!+#REF!)</f>
        <v>#REF!</v>
      </c>
      <c r="K66" s="31"/>
      <c r="L66" s="40" t="e">
        <f>SUM(#REF!+#REF!+#REF!+#REF!+#REF!+#REF!+#REF!+#REF!+#REF!+#REF!+#REF!+#REF!)</f>
        <v>#REF!</v>
      </c>
      <c r="M66" s="40" t="e">
        <f>SUM(#REF!+#REF!+#REF!+#REF!+#REF!+#REF!+#REF!+#REF!+#REF!+#REF!+#REF!+#REF!)</f>
        <v>#REF!</v>
      </c>
      <c r="N66" s="40" t="e">
        <f>SUM(#REF!+#REF!+#REF!+#REF!+#REF!+#REF!+#REF!+#REF!+#REF!+#REF!+#REF!+#REF!)</f>
        <v>#REF!</v>
      </c>
      <c r="O66" s="40" t="e">
        <f>SUM(#REF!+#REF!+#REF!+#REF!+#REF!+#REF!+#REF!+#REF!+#REF!+#REF!+#REF!+#REF!)</f>
        <v>#REF!</v>
      </c>
      <c r="P66" s="31"/>
      <c r="Q66" s="40" t="e">
        <f>SUM(#REF!+#REF!+#REF!+#REF!+#REF!+#REF!+#REF!+#REF!+#REF!+#REF!+#REF!+#REF!)</f>
        <v>#REF!</v>
      </c>
      <c r="R66" s="40" t="e">
        <f>SUM(#REF!+#REF!+#REF!+#REF!+#REF!+#REF!+#REF!+#REF!+#REF!+#REF!+#REF!+#REF!)</f>
        <v>#REF!</v>
      </c>
      <c r="S66" s="40" t="e">
        <f>SUM(#REF!+#REF!+#REF!+#REF!+#REF!+#REF!+#REF!+#REF!+#REF!+#REF!+#REF!+#REF!)</f>
        <v>#REF!</v>
      </c>
      <c r="T66" s="40" t="e">
        <f>SUM(#REF!+#REF!+#REF!+#REF!+#REF!+#REF!+#REF!+#REF!+#REF!+#REF!+#REF!+#REF!)</f>
        <v>#REF!</v>
      </c>
      <c r="U66" s="31"/>
      <c r="V66" s="40" t="e">
        <f>SUM(#REF!+#REF!+#REF!+#REF!+#REF!+#REF!+#REF!+#REF!+#REF!+#REF!+#REF!+#REF!)</f>
        <v>#REF!</v>
      </c>
      <c r="W66" s="40" t="e">
        <f>SUM(#REF!+#REF!+#REF!+#REF!+#REF!+#REF!+#REF!+#REF!+#REF!+#REF!+#REF!+#REF!)</f>
        <v>#REF!</v>
      </c>
      <c r="X66" s="40" t="e">
        <f>SUM(#REF!+#REF!+#REF!+#REF!+#REF!+#REF!+#REF!+#REF!+#REF!+#REF!+#REF!+#REF!)</f>
        <v>#REF!</v>
      </c>
      <c r="Y66" s="40" t="e">
        <f>SUM(#REF!+#REF!+#REF!+#REF!+#REF!+#REF!+#REF!+#REF!+#REF!+#REF!+#REF!+#REF!)</f>
        <v>#REF!</v>
      </c>
      <c r="Z66" s="31"/>
      <c r="AA66" s="40" t="e">
        <f>SUM(#REF!+#REF!+#REF!+#REF!+#REF!+#REF!+#REF!+#REF!+#REF!+#REF!+#REF!+#REF!)</f>
        <v>#REF!</v>
      </c>
      <c r="AB66" s="40" t="e">
        <f>SUM(#REF!+#REF!+#REF!+#REF!+#REF!+#REF!+#REF!+#REF!+#REF!+#REF!+#REF!+#REF!)</f>
        <v>#REF!</v>
      </c>
      <c r="AC66" s="40" t="e">
        <f>SUM(#REF!+#REF!+#REF!+#REF!+#REF!+#REF!+#REF!+#REF!+#REF!+#REF!+#REF!+#REF!)</f>
        <v>#REF!</v>
      </c>
      <c r="AD66" s="63">
        <v>1215468.89</v>
      </c>
      <c r="AE66" s="63">
        <f>2720792.92+945.93</f>
        <v>2721738.85</v>
      </c>
      <c r="AF66" s="63">
        <v>2860754.13</v>
      </c>
      <c r="AG66" s="63">
        <f t="shared" si="5"/>
        <v>1076453.6100000003</v>
      </c>
      <c r="AH66" s="63">
        <f t="shared" si="6"/>
        <v>2648251.90105</v>
      </c>
      <c r="AI66" s="63" t="e">
        <f>SUM(#REF!+#REF!+#REF!+#REF!+#REF!+#REF!+#REF!+#REF!+#REF!+#REF!+#REF!+#REF!)</f>
        <v>#REF!</v>
      </c>
    </row>
    <row r="67" spans="1:35" ht="16.5" customHeight="1">
      <c r="A67" s="7">
        <f t="shared" si="8"/>
        <v>49</v>
      </c>
      <c r="B67" s="70">
        <v>21</v>
      </c>
      <c r="C67" s="85" t="s">
        <v>20</v>
      </c>
      <c r="D67" s="8" t="s">
        <v>143</v>
      </c>
      <c r="E67" s="71" t="e">
        <f>SUM(#REF!+#REF!+#REF!+#REF!+#REF!+#REF!+#REF!+#REF!+#REF!+#REF!+#REF!+#REF!)</f>
        <v>#REF!</v>
      </c>
      <c r="F67" s="94"/>
      <c r="G67" s="71" t="e">
        <f>SUM(#REF!+#REF!+#REF!+#REF!+#REF!+#REF!+#REF!+#REF!+#REF!+#REF!+#REF!+#REF!)</f>
        <v>#REF!</v>
      </c>
      <c r="H67" s="71" t="e">
        <f>SUM(#REF!+#REF!+#REF!+#REF!+#REF!+#REF!+#REF!+#REF!+#REF!+#REF!+#REF!+#REF!)</f>
        <v>#REF!</v>
      </c>
      <c r="I67" s="71" t="e">
        <f>SUM(#REF!+#REF!+#REF!+#REF!+#REF!+#REF!+#REF!+#REF!+#REF!+#REF!+#REF!+#REF!)</f>
        <v>#REF!</v>
      </c>
      <c r="J67" s="71" t="e">
        <f>SUM(#REF!+#REF!+#REF!+#REF!+#REF!+#REF!+#REF!+#REF!+#REF!+#REF!+#REF!+#REF!)</f>
        <v>#REF!</v>
      </c>
      <c r="K67" s="94"/>
      <c r="L67" s="71" t="e">
        <f>SUM(#REF!+#REF!+#REF!+#REF!+#REF!+#REF!+#REF!+#REF!+#REF!+#REF!+#REF!+#REF!)</f>
        <v>#REF!</v>
      </c>
      <c r="M67" s="71" t="e">
        <f>SUM(#REF!+#REF!+#REF!+#REF!+#REF!+#REF!+#REF!+#REF!+#REF!+#REF!+#REF!+#REF!)</f>
        <v>#REF!</v>
      </c>
      <c r="N67" s="71" t="e">
        <f>SUM(#REF!+#REF!+#REF!+#REF!+#REF!+#REF!+#REF!+#REF!+#REF!+#REF!+#REF!+#REF!)</f>
        <v>#REF!</v>
      </c>
      <c r="O67" s="71" t="e">
        <f>SUM(#REF!+#REF!+#REF!+#REF!+#REF!+#REF!+#REF!+#REF!+#REF!+#REF!+#REF!+#REF!)</f>
        <v>#REF!</v>
      </c>
      <c r="P67" s="94"/>
      <c r="Q67" s="71" t="e">
        <f>SUM(#REF!+#REF!+#REF!+#REF!+#REF!+#REF!+#REF!+#REF!+#REF!+#REF!+#REF!+#REF!)</f>
        <v>#REF!</v>
      </c>
      <c r="R67" s="71" t="e">
        <f>SUM(#REF!+#REF!+#REF!+#REF!+#REF!+#REF!+#REF!+#REF!+#REF!+#REF!+#REF!+#REF!)</f>
        <v>#REF!</v>
      </c>
      <c r="S67" s="71" t="e">
        <f>SUM(#REF!+#REF!+#REF!+#REF!+#REF!+#REF!+#REF!+#REF!+#REF!+#REF!+#REF!+#REF!)</f>
        <v>#REF!</v>
      </c>
      <c r="T67" s="71" t="e">
        <f>SUM(#REF!+#REF!+#REF!+#REF!+#REF!+#REF!+#REF!+#REF!+#REF!+#REF!+#REF!+#REF!)</f>
        <v>#REF!</v>
      </c>
      <c r="U67" s="94"/>
      <c r="V67" s="71" t="e">
        <f>SUM(#REF!+#REF!+#REF!+#REF!+#REF!+#REF!+#REF!+#REF!+#REF!+#REF!+#REF!+#REF!)</f>
        <v>#REF!</v>
      </c>
      <c r="W67" s="71" t="e">
        <f>SUM(#REF!+#REF!+#REF!+#REF!+#REF!+#REF!+#REF!+#REF!+#REF!+#REF!+#REF!+#REF!)</f>
        <v>#REF!</v>
      </c>
      <c r="X67" s="71" t="e">
        <f>SUM(#REF!+#REF!+#REF!+#REF!+#REF!+#REF!+#REF!+#REF!+#REF!+#REF!+#REF!+#REF!)</f>
        <v>#REF!</v>
      </c>
      <c r="Y67" s="71" t="e">
        <f>SUM(#REF!+#REF!+#REF!+#REF!+#REF!+#REF!+#REF!+#REF!+#REF!+#REF!+#REF!+#REF!)</f>
        <v>#REF!</v>
      </c>
      <c r="Z67" s="94"/>
      <c r="AA67" s="71" t="e">
        <f>SUM(#REF!+#REF!+#REF!+#REF!+#REF!+#REF!+#REF!+#REF!+#REF!+#REF!+#REF!+#REF!)</f>
        <v>#REF!</v>
      </c>
      <c r="AB67" s="71" t="e">
        <f>SUM(#REF!+#REF!+#REF!+#REF!+#REF!+#REF!+#REF!+#REF!+#REF!+#REF!+#REF!+#REF!)</f>
        <v>#REF!</v>
      </c>
      <c r="AC67" s="71" t="e">
        <f>SUM(#REF!+#REF!+#REF!+#REF!+#REF!+#REF!+#REF!+#REF!+#REF!+#REF!+#REF!+#REF!)</f>
        <v>#REF!</v>
      </c>
      <c r="AD67" s="69">
        <v>1074965.9</v>
      </c>
      <c r="AE67" s="69">
        <f>2256029.6-2583.45</f>
        <v>2253446.15</v>
      </c>
      <c r="AF67" s="69">
        <v>2334899.4</v>
      </c>
      <c r="AG67" s="69">
        <f t="shared" si="5"/>
        <v>993512.6499999999</v>
      </c>
      <c r="AH67" s="69">
        <f t="shared" si="6"/>
        <v>2192603.10395</v>
      </c>
      <c r="AI67" s="69" t="e">
        <f>SUM(#REF!+#REF!+#REF!+#REF!+#REF!+#REF!+#REF!+#REF!+#REF!+#REF!+#REF!+#REF!)</f>
        <v>#REF!</v>
      </c>
    </row>
    <row r="68" spans="1:35" ht="15.75" customHeight="1">
      <c r="A68" s="7">
        <f t="shared" si="8"/>
        <v>50</v>
      </c>
      <c r="B68" s="70">
        <v>14</v>
      </c>
      <c r="C68" s="85" t="s">
        <v>21</v>
      </c>
      <c r="D68" s="8" t="s">
        <v>144</v>
      </c>
      <c r="E68" s="71" t="e">
        <f>SUM(#REF!+#REF!+#REF!+#REF!+#REF!+#REF!+#REF!+#REF!+#REF!+#REF!+#REF!+#REF!)</f>
        <v>#REF!</v>
      </c>
      <c r="F68" s="94"/>
      <c r="G68" s="71" t="e">
        <f>SUM(#REF!+#REF!+#REF!+#REF!+#REF!+#REF!+#REF!+#REF!+#REF!+#REF!+#REF!+#REF!)</f>
        <v>#REF!</v>
      </c>
      <c r="H68" s="71" t="e">
        <f>SUM(#REF!+#REF!+#REF!+#REF!+#REF!+#REF!+#REF!+#REF!+#REF!+#REF!+#REF!+#REF!)</f>
        <v>#REF!</v>
      </c>
      <c r="I68" s="71" t="e">
        <f>SUM(#REF!+#REF!+#REF!+#REF!+#REF!+#REF!+#REF!+#REF!+#REF!+#REF!+#REF!+#REF!)</f>
        <v>#REF!</v>
      </c>
      <c r="J68" s="71" t="e">
        <f>SUM(#REF!+#REF!+#REF!+#REF!+#REF!+#REF!+#REF!+#REF!+#REF!+#REF!+#REF!+#REF!)</f>
        <v>#REF!</v>
      </c>
      <c r="K68" s="94"/>
      <c r="L68" s="71" t="e">
        <f>SUM(#REF!+#REF!+#REF!+#REF!+#REF!+#REF!+#REF!+#REF!+#REF!+#REF!+#REF!+#REF!)</f>
        <v>#REF!</v>
      </c>
      <c r="M68" s="71" t="e">
        <f>SUM(#REF!+#REF!+#REF!+#REF!+#REF!+#REF!+#REF!+#REF!+#REF!+#REF!+#REF!+#REF!)</f>
        <v>#REF!</v>
      </c>
      <c r="N68" s="71" t="e">
        <f>SUM(#REF!+#REF!+#REF!+#REF!+#REF!+#REF!+#REF!+#REF!+#REF!+#REF!+#REF!+#REF!)</f>
        <v>#REF!</v>
      </c>
      <c r="O68" s="71" t="e">
        <f>SUM(#REF!+#REF!+#REF!+#REF!+#REF!+#REF!+#REF!+#REF!+#REF!+#REF!+#REF!+#REF!)</f>
        <v>#REF!</v>
      </c>
      <c r="P68" s="94"/>
      <c r="Q68" s="71" t="e">
        <f>SUM(#REF!+#REF!+#REF!+#REF!+#REF!+#REF!+#REF!+#REF!+#REF!+#REF!+#REF!+#REF!)</f>
        <v>#REF!</v>
      </c>
      <c r="R68" s="71" t="e">
        <f>SUM(#REF!+#REF!+#REF!+#REF!+#REF!+#REF!+#REF!+#REF!+#REF!+#REF!+#REF!+#REF!)</f>
        <v>#REF!</v>
      </c>
      <c r="S68" s="71" t="e">
        <f>SUM(#REF!+#REF!+#REF!+#REF!+#REF!+#REF!+#REF!+#REF!+#REF!+#REF!+#REF!+#REF!)</f>
        <v>#REF!</v>
      </c>
      <c r="T68" s="71" t="e">
        <f>SUM(#REF!+#REF!+#REF!+#REF!+#REF!+#REF!+#REF!+#REF!+#REF!+#REF!+#REF!+#REF!)</f>
        <v>#REF!</v>
      </c>
      <c r="U68" s="94"/>
      <c r="V68" s="71" t="e">
        <f>SUM(#REF!+#REF!+#REF!+#REF!+#REF!+#REF!+#REF!+#REF!+#REF!+#REF!+#REF!+#REF!)</f>
        <v>#REF!</v>
      </c>
      <c r="W68" s="71" t="e">
        <f>SUM(#REF!+#REF!+#REF!+#REF!+#REF!+#REF!+#REF!+#REF!+#REF!+#REF!+#REF!+#REF!)</f>
        <v>#REF!</v>
      </c>
      <c r="X68" s="71" t="e">
        <f>SUM(#REF!+#REF!+#REF!+#REF!+#REF!+#REF!+#REF!+#REF!+#REF!+#REF!+#REF!+#REF!)</f>
        <v>#REF!</v>
      </c>
      <c r="Y68" s="71" t="e">
        <f>SUM(#REF!+#REF!+#REF!+#REF!+#REF!+#REF!+#REF!+#REF!+#REF!+#REF!+#REF!+#REF!)</f>
        <v>#REF!</v>
      </c>
      <c r="Z68" s="94"/>
      <c r="AA68" s="71" t="e">
        <f>SUM(#REF!+#REF!+#REF!+#REF!+#REF!+#REF!+#REF!+#REF!+#REF!+#REF!+#REF!+#REF!)</f>
        <v>#REF!</v>
      </c>
      <c r="AB68" s="71" t="e">
        <f>SUM(#REF!+#REF!+#REF!+#REF!+#REF!+#REF!+#REF!+#REF!+#REF!+#REF!+#REF!+#REF!)</f>
        <v>#REF!</v>
      </c>
      <c r="AC68" s="71" t="e">
        <f>SUM(#REF!+#REF!+#REF!+#REF!+#REF!+#REF!+#REF!+#REF!+#REF!+#REF!+#REF!+#REF!)</f>
        <v>#REF!</v>
      </c>
      <c r="AD68" s="69">
        <v>695592.34</v>
      </c>
      <c r="AE68" s="69">
        <f>2118169.58+6255.72</f>
        <v>2124425.3000000003</v>
      </c>
      <c r="AF68" s="69">
        <v>2158814.29</v>
      </c>
      <c r="AG68" s="69">
        <f t="shared" si="5"/>
        <v>661203.3500000001</v>
      </c>
      <c r="AH68" s="69">
        <f t="shared" si="6"/>
        <v>2067065.8169000002</v>
      </c>
      <c r="AI68" s="69" t="e">
        <f>SUM(#REF!+#REF!+#REF!+#REF!+#REF!+#REF!+#REF!+#REF!+#REF!+#REF!+#REF!+#REF!)</f>
        <v>#REF!</v>
      </c>
    </row>
    <row r="69" spans="1:35" ht="14.25" customHeight="1">
      <c r="A69" s="11">
        <f t="shared" si="8"/>
        <v>51</v>
      </c>
      <c r="B69" s="11">
        <v>29</v>
      </c>
      <c r="C69" s="12" t="s">
        <v>3</v>
      </c>
      <c r="D69" s="13" t="s">
        <v>145</v>
      </c>
      <c r="E69" s="40" t="e">
        <f>SUM(#REF!+#REF!+#REF!+#REF!+#REF!+#REF!+#REF!+#REF!+#REF!+#REF!+#REF!+#REF!)</f>
        <v>#REF!</v>
      </c>
      <c r="F69" s="31"/>
      <c r="G69" s="40" t="e">
        <f>SUM(#REF!+#REF!+#REF!+#REF!+#REF!+#REF!+#REF!+#REF!+#REF!+#REF!+#REF!+#REF!)</f>
        <v>#REF!</v>
      </c>
      <c r="H69" s="40" t="e">
        <f>SUM(#REF!+#REF!+#REF!+#REF!+#REF!+#REF!+#REF!+#REF!+#REF!+#REF!+#REF!+#REF!)</f>
        <v>#REF!</v>
      </c>
      <c r="I69" s="40" t="e">
        <f>SUM(#REF!+#REF!+#REF!+#REF!+#REF!+#REF!+#REF!+#REF!+#REF!+#REF!+#REF!+#REF!)</f>
        <v>#REF!</v>
      </c>
      <c r="J69" s="40" t="e">
        <f>SUM(#REF!+#REF!+#REF!+#REF!+#REF!+#REF!+#REF!+#REF!+#REF!+#REF!+#REF!+#REF!)</f>
        <v>#REF!</v>
      </c>
      <c r="K69" s="31"/>
      <c r="L69" s="40" t="e">
        <f>SUM(#REF!+#REF!+#REF!+#REF!+#REF!+#REF!+#REF!+#REF!+#REF!+#REF!+#REF!+#REF!)</f>
        <v>#REF!</v>
      </c>
      <c r="M69" s="40" t="e">
        <f>SUM(#REF!+#REF!+#REF!+#REF!+#REF!+#REF!+#REF!+#REF!+#REF!+#REF!+#REF!+#REF!)</f>
        <v>#REF!</v>
      </c>
      <c r="N69" s="40" t="e">
        <f>SUM(#REF!+#REF!+#REF!+#REF!+#REF!+#REF!+#REF!+#REF!+#REF!+#REF!+#REF!+#REF!)</f>
        <v>#REF!</v>
      </c>
      <c r="O69" s="40" t="e">
        <f>SUM(#REF!+#REF!+#REF!+#REF!+#REF!+#REF!+#REF!+#REF!+#REF!+#REF!+#REF!+#REF!)</f>
        <v>#REF!</v>
      </c>
      <c r="P69" s="31"/>
      <c r="Q69" s="40" t="e">
        <f>SUM(#REF!+#REF!+#REF!+#REF!+#REF!+#REF!+#REF!+#REF!+#REF!+#REF!+#REF!+#REF!)</f>
        <v>#REF!</v>
      </c>
      <c r="R69" s="40" t="e">
        <f>SUM(#REF!+#REF!+#REF!+#REF!+#REF!+#REF!+#REF!+#REF!+#REF!+#REF!+#REF!+#REF!)</f>
        <v>#REF!</v>
      </c>
      <c r="S69" s="40" t="e">
        <f>SUM(#REF!+#REF!+#REF!+#REF!+#REF!+#REF!+#REF!+#REF!+#REF!+#REF!+#REF!+#REF!)</f>
        <v>#REF!</v>
      </c>
      <c r="T69" s="40" t="e">
        <f>SUM(#REF!+#REF!+#REF!+#REF!+#REF!+#REF!+#REF!+#REF!+#REF!+#REF!+#REF!+#REF!)</f>
        <v>#REF!</v>
      </c>
      <c r="U69" s="31"/>
      <c r="V69" s="40" t="e">
        <f>SUM(#REF!+#REF!+#REF!+#REF!+#REF!+#REF!+#REF!+#REF!+#REF!+#REF!+#REF!+#REF!)</f>
        <v>#REF!</v>
      </c>
      <c r="W69" s="40" t="e">
        <f>SUM(#REF!+#REF!+#REF!+#REF!+#REF!+#REF!+#REF!+#REF!+#REF!+#REF!+#REF!+#REF!)</f>
        <v>#REF!</v>
      </c>
      <c r="X69" s="40" t="e">
        <f>SUM(#REF!+#REF!+#REF!+#REF!+#REF!+#REF!+#REF!+#REF!+#REF!+#REF!+#REF!+#REF!)</f>
        <v>#REF!</v>
      </c>
      <c r="Y69" s="40" t="e">
        <f>SUM(#REF!+#REF!+#REF!+#REF!+#REF!+#REF!+#REF!+#REF!+#REF!+#REF!+#REF!+#REF!)</f>
        <v>#REF!</v>
      </c>
      <c r="Z69" s="31"/>
      <c r="AA69" s="40" t="e">
        <f>SUM(#REF!+#REF!+#REF!+#REF!+#REF!+#REF!+#REF!+#REF!+#REF!+#REF!+#REF!+#REF!)</f>
        <v>#REF!</v>
      </c>
      <c r="AB69" s="40" t="e">
        <f>SUM(#REF!+#REF!+#REF!+#REF!+#REF!+#REF!+#REF!+#REF!+#REF!+#REF!+#REF!+#REF!)</f>
        <v>#REF!</v>
      </c>
      <c r="AC69" s="40" t="e">
        <f>SUM(#REF!+#REF!+#REF!+#REF!+#REF!+#REF!+#REF!+#REF!+#REF!+#REF!+#REF!+#REF!)</f>
        <v>#REF!</v>
      </c>
      <c r="AD69" s="63">
        <v>1281733.58</v>
      </c>
      <c r="AE69" s="63">
        <f>3102719.93+9651.72</f>
        <v>3112371.6500000004</v>
      </c>
      <c r="AF69" s="63">
        <v>3295938.05</v>
      </c>
      <c r="AG69" s="63">
        <f t="shared" si="5"/>
        <v>1098167.1800000006</v>
      </c>
      <c r="AH69" s="63">
        <f t="shared" si="6"/>
        <v>3028337.6154500004</v>
      </c>
      <c r="AI69" s="63" t="e">
        <f>SUM(#REF!+#REF!+#REF!+#REF!+#REF!+#REF!+#REF!+#REF!+#REF!+#REF!+#REF!+#REF!)</f>
        <v>#REF!</v>
      </c>
    </row>
    <row r="70" spans="1:35" s="14" customFormat="1" ht="12.75" thickBot="1">
      <c r="A70" s="18"/>
      <c r="B70" s="18"/>
      <c r="C70" s="118" t="s">
        <v>125</v>
      </c>
      <c r="D70" s="118"/>
      <c r="E70" s="32" t="e">
        <f>SUM(E41:E69)</f>
        <v>#REF!</v>
      </c>
      <c r="F70" s="32">
        <f>SUM(F41:F69)</f>
        <v>0</v>
      </c>
      <c r="G70" s="32" t="e">
        <f>SUM(G41:G69)</f>
        <v>#REF!</v>
      </c>
      <c r="H70" s="32" t="e">
        <f>SUM(H41:H69)</f>
        <v>#REF!</v>
      </c>
      <c r="I70" s="32" t="e">
        <f>SUM(I41:I69)</f>
        <v>#REF!</v>
      </c>
      <c r="J70" s="32" t="e">
        <f aca="true" t="shared" si="9" ref="J70:AE70">SUM(J41:J69)</f>
        <v>#REF!</v>
      </c>
      <c r="K70" s="32">
        <f>SUM(K41:K69)</f>
        <v>0</v>
      </c>
      <c r="L70" s="32" t="e">
        <f t="shared" si="9"/>
        <v>#REF!</v>
      </c>
      <c r="M70" s="32" t="e">
        <f t="shared" si="9"/>
        <v>#REF!</v>
      </c>
      <c r="N70" s="32" t="e">
        <f t="shared" si="9"/>
        <v>#REF!</v>
      </c>
      <c r="O70" s="32" t="e">
        <f t="shared" si="9"/>
        <v>#REF!</v>
      </c>
      <c r="P70" s="32">
        <f>SUM(P41:P69)</f>
        <v>0</v>
      </c>
      <c r="Q70" s="32" t="e">
        <f t="shared" si="9"/>
        <v>#REF!</v>
      </c>
      <c r="R70" s="32" t="e">
        <f t="shared" si="9"/>
        <v>#REF!</v>
      </c>
      <c r="S70" s="32" t="e">
        <f t="shared" si="9"/>
        <v>#REF!</v>
      </c>
      <c r="T70" s="32" t="e">
        <f t="shared" si="9"/>
        <v>#REF!</v>
      </c>
      <c r="U70" s="32">
        <f>SUM(U41:U69)</f>
        <v>0</v>
      </c>
      <c r="V70" s="32" t="e">
        <f t="shared" si="9"/>
        <v>#REF!</v>
      </c>
      <c r="W70" s="32" t="e">
        <f t="shared" si="9"/>
        <v>#REF!</v>
      </c>
      <c r="X70" s="32" t="e">
        <f t="shared" si="9"/>
        <v>#REF!</v>
      </c>
      <c r="Y70" s="32" t="e">
        <f t="shared" si="9"/>
        <v>#REF!</v>
      </c>
      <c r="Z70" s="32">
        <f>SUM(Z41:Z69)</f>
        <v>0</v>
      </c>
      <c r="AA70" s="32" t="e">
        <f t="shared" si="9"/>
        <v>#REF!</v>
      </c>
      <c r="AB70" s="32" t="e">
        <f t="shared" si="9"/>
        <v>#REF!</v>
      </c>
      <c r="AC70" s="32" t="e">
        <f t="shared" si="9"/>
        <v>#REF!</v>
      </c>
      <c r="AD70" s="66">
        <f t="shared" si="9"/>
        <v>41053243.04</v>
      </c>
      <c r="AE70" s="66">
        <f t="shared" si="9"/>
        <v>106226352.99000002</v>
      </c>
      <c r="AF70" s="66">
        <f>SUM(AF41:AF69)</f>
        <v>108030042.35000001</v>
      </c>
      <c r="AG70" s="66">
        <f>SUM(AG41:AG69)</f>
        <v>39249553.68</v>
      </c>
      <c r="AH70" s="66">
        <f>SUM(AH41:AH69)</f>
        <v>103358241.45926999</v>
      </c>
      <c r="AI70" s="66" t="e">
        <f>SUM(AI41:AI69)</f>
        <v>#REF!</v>
      </c>
    </row>
    <row r="71" spans="1:35" s="4" customFormat="1" ht="15" customHeight="1">
      <c r="A71" s="17"/>
      <c r="B71" s="17"/>
      <c r="C71" s="17"/>
      <c r="D71" s="17"/>
      <c r="E71" s="46"/>
      <c r="F71" s="47"/>
      <c r="G71" s="47"/>
      <c r="H71" s="47"/>
      <c r="I71" s="47"/>
      <c r="J71" s="46"/>
      <c r="K71" s="47"/>
      <c r="L71" s="47"/>
      <c r="M71" s="47"/>
      <c r="N71" s="47"/>
      <c r="O71" s="46"/>
      <c r="P71" s="47"/>
      <c r="Q71" s="47"/>
      <c r="R71" s="47"/>
      <c r="S71" s="47"/>
      <c r="T71" s="46"/>
      <c r="U71" s="47"/>
      <c r="V71" s="47"/>
      <c r="W71" s="47"/>
      <c r="X71" s="47"/>
      <c r="Y71" s="46"/>
      <c r="Z71" s="47"/>
      <c r="AA71" s="47"/>
      <c r="AB71" s="47"/>
      <c r="AC71" s="47"/>
      <c r="AD71" s="81"/>
      <c r="AE71" s="46"/>
      <c r="AF71" s="46"/>
      <c r="AG71" s="46"/>
      <c r="AH71" s="46"/>
      <c r="AI71" s="46"/>
    </row>
    <row r="72" spans="1:35" s="4" customFormat="1" ht="15.75">
      <c r="A72" s="108" t="s">
        <v>178</v>
      </c>
      <c r="B72" s="109"/>
      <c r="C72" s="109"/>
      <c r="D72" s="110"/>
      <c r="E72" s="48"/>
      <c r="F72" s="49"/>
      <c r="G72" s="49"/>
      <c r="H72" s="49"/>
      <c r="I72" s="49"/>
      <c r="J72" s="48"/>
      <c r="K72" s="49"/>
      <c r="L72" s="49"/>
      <c r="M72" s="49"/>
      <c r="N72" s="49"/>
      <c r="O72" s="48"/>
      <c r="P72" s="49"/>
      <c r="Q72" s="49"/>
      <c r="R72" s="49"/>
      <c r="S72" s="49"/>
      <c r="T72" s="48"/>
      <c r="U72" s="49"/>
      <c r="V72" s="49"/>
      <c r="W72" s="49"/>
      <c r="X72" s="49"/>
      <c r="Y72" s="48"/>
      <c r="Z72" s="49"/>
      <c r="AA72" s="49"/>
      <c r="AB72" s="49"/>
      <c r="AC72" s="49"/>
      <c r="AD72" s="82"/>
      <c r="AE72" s="48"/>
      <c r="AF72" s="48"/>
      <c r="AG72" s="48"/>
      <c r="AH72" s="48"/>
      <c r="AI72" s="48"/>
    </row>
    <row r="73" spans="1:35" ht="20.25" customHeight="1">
      <c r="A73" s="7">
        <v>52</v>
      </c>
      <c r="B73" s="7">
        <v>36</v>
      </c>
      <c r="C73" s="6" t="s">
        <v>103</v>
      </c>
      <c r="D73" s="9" t="s">
        <v>146</v>
      </c>
      <c r="E73" s="40" t="e">
        <f>SUM(#REF!+#REF!+#REF!+#REF!+#REF!+#REF!+#REF!+#REF!+#REF!+#REF!+#REF!+#REF!)</f>
        <v>#REF!</v>
      </c>
      <c r="F73" s="31"/>
      <c r="G73" s="40" t="e">
        <f>SUM(#REF!+#REF!+#REF!+#REF!+#REF!+#REF!+#REF!+#REF!+#REF!+#REF!+#REF!+#REF!)</f>
        <v>#REF!</v>
      </c>
      <c r="H73" s="40" t="e">
        <f>SUM(#REF!+#REF!+#REF!+#REF!+#REF!+#REF!+#REF!+#REF!+#REF!+#REF!+#REF!+#REF!)</f>
        <v>#REF!</v>
      </c>
      <c r="I73" s="40" t="e">
        <f>SUM(#REF!+#REF!+#REF!+#REF!+#REF!+#REF!+#REF!+#REF!+#REF!+#REF!+#REF!+#REF!)</f>
        <v>#REF!</v>
      </c>
      <c r="J73" s="40" t="e">
        <f>SUM(#REF!+#REF!+#REF!+#REF!+#REF!+#REF!+#REF!+#REF!+#REF!+#REF!+#REF!+#REF!)</f>
        <v>#REF!</v>
      </c>
      <c r="K73" s="31"/>
      <c r="L73" s="40" t="e">
        <f>SUM(#REF!+#REF!+#REF!+#REF!+#REF!+#REF!+#REF!+#REF!+#REF!+#REF!+#REF!+#REF!)</f>
        <v>#REF!</v>
      </c>
      <c r="M73" s="40" t="e">
        <f>SUM(#REF!+#REF!+#REF!+#REF!+#REF!+#REF!+#REF!+#REF!+#REF!+#REF!+#REF!+#REF!)</f>
        <v>#REF!</v>
      </c>
      <c r="N73" s="40" t="e">
        <f>SUM(#REF!+#REF!+#REF!+#REF!+#REF!+#REF!+#REF!+#REF!+#REF!+#REF!+#REF!+#REF!)</f>
        <v>#REF!</v>
      </c>
      <c r="O73" s="40" t="e">
        <f>SUM(#REF!+#REF!+#REF!+#REF!+#REF!+#REF!+#REF!+#REF!+#REF!+#REF!+#REF!+#REF!)</f>
        <v>#REF!</v>
      </c>
      <c r="P73" s="31"/>
      <c r="Q73" s="40" t="e">
        <f>SUM(#REF!+#REF!+#REF!+#REF!+#REF!+#REF!+#REF!+#REF!+#REF!+#REF!+#REF!+#REF!)</f>
        <v>#REF!</v>
      </c>
      <c r="R73" s="40" t="e">
        <f>SUM(#REF!+#REF!+#REF!+#REF!+#REF!+#REF!+#REF!+#REF!+#REF!+#REF!+#REF!+#REF!)</f>
        <v>#REF!</v>
      </c>
      <c r="S73" s="40" t="e">
        <f>SUM(#REF!+#REF!+#REF!+#REF!+#REF!+#REF!+#REF!+#REF!+#REF!+#REF!+#REF!+#REF!)</f>
        <v>#REF!</v>
      </c>
      <c r="T73" s="40" t="e">
        <f>SUM(#REF!+#REF!+#REF!+#REF!+#REF!+#REF!+#REF!+#REF!+#REF!+#REF!+#REF!+#REF!)</f>
        <v>#REF!</v>
      </c>
      <c r="U73" s="31"/>
      <c r="V73" s="40" t="e">
        <f>SUM(#REF!+#REF!+#REF!+#REF!+#REF!+#REF!+#REF!+#REF!+#REF!+#REF!+#REF!+#REF!)</f>
        <v>#REF!</v>
      </c>
      <c r="W73" s="40" t="e">
        <f>SUM(#REF!+#REF!+#REF!+#REF!+#REF!+#REF!+#REF!+#REF!+#REF!+#REF!+#REF!+#REF!)</f>
        <v>#REF!</v>
      </c>
      <c r="X73" s="40" t="e">
        <f>SUM(#REF!+#REF!+#REF!+#REF!+#REF!+#REF!+#REF!+#REF!+#REF!+#REF!+#REF!+#REF!)</f>
        <v>#REF!</v>
      </c>
      <c r="Y73" s="40" t="e">
        <f>SUM(#REF!+#REF!+#REF!+#REF!+#REF!+#REF!+#REF!+#REF!+#REF!+#REF!+#REF!+#REF!)</f>
        <v>#REF!</v>
      </c>
      <c r="Z73" s="31"/>
      <c r="AA73" s="40" t="e">
        <f>SUM(#REF!+#REF!+#REF!+#REF!+#REF!+#REF!+#REF!+#REF!+#REF!+#REF!+#REF!+#REF!)</f>
        <v>#REF!</v>
      </c>
      <c r="AB73" s="40" t="e">
        <f>SUM(#REF!+#REF!+#REF!+#REF!+#REF!+#REF!+#REF!+#REF!+#REF!+#REF!+#REF!+#REF!)</f>
        <v>#REF!</v>
      </c>
      <c r="AC73" s="40" t="e">
        <f>SUM(#REF!+#REF!+#REF!+#REF!+#REF!+#REF!+#REF!+#REF!+#REF!+#REF!+#REF!+#REF!)</f>
        <v>#REF!</v>
      </c>
      <c r="AD73" s="63">
        <v>3258431.37</v>
      </c>
      <c r="AE73" s="63">
        <f>11639188.12+7220.05</f>
        <v>11646408.17</v>
      </c>
      <c r="AF73" s="63">
        <v>12140461.07</v>
      </c>
      <c r="AG73" s="63">
        <f aca="true" t="shared" si="10" ref="AG73:AG87">SUM(AD73+AE73-AF73)</f>
        <v>2764378.469999999</v>
      </c>
      <c r="AH73" s="63">
        <f aca="true" t="shared" si="11" ref="AH73:AH87">SUM(AE73*97.3%)</f>
        <v>11331955.14941</v>
      </c>
      <c r="AI73" s="63" t="e">
        <f>SUM(#REF!+#REF!+#REF!+#REF!+#REF!+#REF!+#REF!+#REF!+#REF!+#REF!+#REF!+#REF!)</f>
        <v>#REF!</v>
      </c>
    </row>
    <row r="74" spans="1:35" ht="24">
      <c r="A74" s="7">
        <f>A73+1</f>
        <v>53</v>
      </c>
      <c r="B74" s="7">
        <v>36</v>
      </c>
      <c r="C74" s="6" t="s">
        <v>87</v>
      </c>
      <c r="D74" s="9" t="s">
        <v>88</v>
      </c>
      <c r="E74" s="40" t="e">
        <f>SUM(#REF!+#REF!+#REF!+#REF!+#REF!+#REF!+#REF!+#REF!+#REF!+#REF!+#REF!+#REF!)</f>
        <v>#REF!</v>
      </c>
      <c r="F74" s="31"/>
      <c r="G74" s="40" t="e">
        <f>SUM(#REF!+#REF!+#REF!+#REF!+#REF!+#REF!+#REF!+#REF!+#REF!+#REF!+#REF!+#REF!)</f>
        <v>#REF!</v>
      </c>
      <c r="H74" s="40" t="e">
        <f>SUM(#REF!+#REF!+#REF!+#REF!+#REF!+#REF!+#REF!+#REF!+#REF!+#REF!+#REF!+#REF!)</f>
        <v>#REF!</v>
      </c>
      <c r="I74" s="40" t="e">
        <f>SUM(#REF!+#REF!+#REF!+#REF!+#REF!+#REF!+#REF!+#REF!+#REF!+#REF!+#REF!+#REF!)</f>
        <v>#REF!</v>
      </c>
      <c r="J74" s="40" t="e">
        <f>SUM(#REF!+#REF!+#REF!+#REF!+#REF!+#REF!+#REF!+#REF!+#REF!+#REF!+#REF!+#REF!)</f>
        <v>#REF!</v>
      </c>
      <c r="K74" s="31"/>
      <c r="L74" s="40" t="e">
        <f>SUM(#REF!+#REF!+#REF!+#REF!+#REF!+#REF!+#REF!+#REF!+#REF!+#REF!+#REF!+#REF!)</f>
        <v>#REF!</v>
      </c>
      <c r="M74" s="40" t="e">
        <f>SUM(#REF!+#REF!+#REF!+#REF!+#REF!+#REF!+#REF!+#REF!+#REF!+#REF!+#REF!+#REF!)</f>
        <v>#REF!</v>
      </c>
      <c r="N74" s="40" t="e">
        <f>SUM(#REF!+#REF!+#REF!+#REF!+#REF!+#REF!+#REF!+#REF!+#REF!+#REF!+#REF!+#REF!)</f>
        <v>#REF!</v>
      </c>
      <c r="O74" s="40" t="e">
        <f>SUM(#REF!+#REF!+#REF!+#REF!+#REF!+#REF!+#REF!+#REF!+#REF!+#REF!+#REF!+#REF!)</f>
        <v>#REF!</v>
      </c>
      <c r="P74" s="31"/>
      <c r="Q74" s="40" t="e">
        <f>SUM(#REF!+#REF!+#REF!+#REF!+#REF!+#REF!+#REF!+#REF!+#REF!+#REF!+#REF!+#REF!)</f>
        <v>#REF!</v>
      </c>
      <c r="R74" s="40" t="e">
        <f>SUM(#REF!+#REF!+#REF!+#REF!+#REF!+#REF!+#REF!+#REF!+#REF!+#REF!+#REF!+#REF!)</f>
        <v>#REF!</v>
      </c>
      <c r="S74" s="40" t="e">
        <f>SUM(#REF!+#REF!+#REF!+#REF!+#REF!+#REF!+#REF!+#REF!+#REF!+#REF!+#REF!+#REF!)</f>
        <v>#REF!</v>
      </c>
      <c r="T74" s="40" t="e">
        <f>SUM(#REF!+#REF!+#REF!+#REF!+#REF!+#REF!+#REF!+#REF!+#REF!+#REF!+#REF!+#REF!)</f>
        <v>#REF!</v>
      </c>
      <c r="U74" s="31"/>
      <c r="V74" s="40" t="e">
        <f>SUM(#REF!+#REF!+#REF!+#REF!+#REF!+#REF!+#REF!+#REF!+#REF!+#REF!+#REF!+#REF!)</f>
        <v>#REF!</v>
      </c>
      <c r="W74" s="40" t="e">
        <f>SUM(#REF!+#REF!+#REF!+#REF!+#REF!+#REF!+#REF!+#REF!+#REF!+#REF!+#REF!+#REF!)</f>
        <v>#REF!</v>
      </c>
      <c r="X74" s="40" t="e">
        <f>SUM(#REF!+#REF!+#REF!+#REF!+#REF!+#REF!+#REF!+#REF!+#REF!+#REF!+#REF!+#REF!)</f>
        <v>#REF!</v>
      </c>
      <c r="Y74" s="40" t="e">
        <f>SUM(#REF!+#REF!+#REF!+#REF!+#REF!+#REF!+#REF!+#REF!+#REF!+#REF!+#REF!+#REF!)</f>
        <v>#REF!</v>
      </c>
      <c r="Z74" s="31"/>
      <c r="AA74" s="40" t="e">
        <f>SUM(#REF!+#REF!+#REF!+#REF!+#REF!+#REF!+#REF!+#REF!+#REF!+#REF!+#REF!+#REF!)</f>
        <v>#REF!</v>
      </c>
      <c r="AB74" s="40" t="e">
        <f>SUM(#REF!+#REF!+#REF!+#REF!+#REF!+#REF!+#REF!+#REF!+#REF!+#REF!+#REF!+#REF!)</f>
        <v>#REF!</v>
      </c>
      <c r="AC74" s="40" t="e">
        <f>SUM(#REF!+#REF!+#REF!+#REF!+#REF!+#REF!+#REF!+#REF!+#REF!+#REF!+#REF!+#REF!)</f>
        <v>#REF!</v>
      </c>
      <c r="AD74" s="63">
        <v>65436.96</v>
      </c>
      <c r="AE74" s="63">
        <f>325041.13-476.4</f>
        <v>324564.73</v>
      </c>
      <c r="AF74" s="63">
        <v>327722.44</v>
      </c>
      <c r="AG74" s="63">
        <f t="shared" si="10"/>
        <v>62279.25</v>
      </c>
      <c r="AH74" s="63">
        <f t="shared" si="11"/>
        <v>315801.48228999996</v>
      </c>
      <c r="AI74" s="63" t="e">
        <f>SUM(#REF!+#REF!+#REF!+#REF!+#REF!+#REF!+#REF!+#REF!+#REF!+#REF!+#REF!+#REF!)</f>
        <v>#REF!</v>
      </c>
    </row>
    <row r="75" spans="1:35" ht="12">
      <c r="A75" s="7">
        <f>A74+1</f>
        <v>54</v>
      </c>
      <c r="B75" s="7">
        <v>36</v>
      </c>
      <c r="C75" s="6" t="s">
        <v>84</v>
      </c>
      <c r="D75" s="9" t="s">
        <v>147</v>
      </c>
      <c r="E75" s="40" t="e">
        <f>SUM(#REF!+#REF!+#REF!+#REF!+#REF!+#REF!+#REF!+#REF!+#REF!+#REF!+#REF!+#REF!)</f>
        <v>#REF!</v>
      </c>
      <c r="F75" s="31"/>
      <c r="G75" s="40" t="e">
        <f>SUM(#REF!+#REF!+#REF!+#REF!+#REF!+#REF!+#REF!+#REF!+#REF!+#REF!+#REF!+#REF!)</f>
        <v>#REF!</v>
      </c>
      <c r="H75" s="40" t="e">
        <f>SUM(#REF!+#REF!+#REF!+#REF!+#REF!+#REF!+#REF!+#REF!+#REF!+#REF!+#REF!+#REF!)</f>
        <v>#REF!</v>
      </c>
      <c r="I75" s="40" t="e">
        <f>SUM(#REF!+#REF!+#REF!+#REF!+#REF!+#REF!+#REF!+#REF!+#REF!+#REF!+#REF!+#REF!)</f>
        <v>#REF!</v>
      </c>
      <c r="J75" s="40" t="e">
        <f>SUM(#REF!+#REF!+#REF!+#REF!+#REF!+#REF!+#REF!+#REF!+#REF!+#REF!+#REF!+#REF!)</f>
        <v>#REF!</v>
      </c>
      <c r="K75" s="31"/>
      <c r="L75" s="40" t="e">
        <f>SUM(#REF!+#REF!+#REF!+#REF!+#REF!+#REF!+#REF!+#REF!+#REF!+#REF!+#REF!+#REF!)</f>
        <v>#REF!</v>
      </c>
      <c r="M75" s="40" t="e">
        <f>SUM(#REF!+#REF!+#REF!+#REF!+#REF!+#REF!+#REF!+#REF!+#REF!+#REF!+#REF!+#REF!)</f>
        <v>#REF!</v>
      </c>
      <c r="N75" s="40" t="e">
        <f>SUM(#REF!+#REF!+#REF!+#REF!+#REF!+#REF!+#REF!+#REF!+#REF!+#REF!+#REF!+#REF!)</f>
        <v>#REF!</v>
      </c>
      <c r="O75" s="40" t="e">
        <f>SUM(#REF!+#REF!+#REF!+#REF!+#REF!+#REF!+#REF!+#REF!+#REF!+#REF!+#REF!+#REF!)</f>
        <v>#REF!</v>
      </c>
      <c r="P75" s="31"/>
      <c r="Q75" s="40" t="e">
        <f>SUM(#REF!+#REF!+#REF!+#REF!+#REF!+#REF!+#REF!+#REF!+#REF!+#REF!+#REF!+#REF!)</f>
        <v>#REF!</v>
      </c>
      <c r="R75" s="40" t="e">
        <f>SUM(#REF!+#REF!+#REF!+#REF!+#REF!+#REF!+#REF!+#REF!+#REF!+#REF!+#REF!+#REF!)</f>
        <v>#REF!</v>
      </c>
      <c r="S75" s="40" t="e">
        <f>SUM(#REF!+#REF!+#REF!+#REF!+#REF!+#REF!+#REF!+#REF!+#REF!+#REF!+#REF!+#REF!)</f>
        <v>#REF!</v>
      </c>
      <c r="T75" s="40" t="e">
        <f>SUM(#REF!+#REF!+#REF!+#REF!+#REF!+#REF!+#REF!+#REF!+#REF!+#REF!+#REF!+#REF!)</f>
        <v>#REF!</v>
      </c>
      <c r="U75" s="31"/>
      <c r="V75" s="40" t="e">
        <f>SUM(#REF!+#REF!+#REF!+#REF!+#REF!+#REF!+#REF!+#REF!+#REF!+#REF!+#REF!+#REF!)</f>
        <v>#REF!</v>
      </c>
      <c r="W75" s="40" t="e">
        <f>SUM(#REF!+#REF!+#REF!+#REF!+#REF!+#REF!+#REF!+#REF!+#REF!+#REF!+#REF!+#REF!)</f>
        <v>#REF!</v>
      </c>
      <c r="X75" s="40" t="e">
        <f>SUM(#REF!+#REF!+#REF!+#REF!+#REF!+#REF!+#REF!+#REF!+#REF!+#REF!+#REF!+#REF!)</f>
        <v>#REF!</v>
      </c>
      <c r="Y75" s="40" t="e">
        <f>SUM(#REF!+#REF!+#REF!+#REF!+#REF!+#REF!+#REF!+#REF!+#REF!+#REF!+#REF!+#REF!)</f>
        <v>#REF!</v>
      </c>
      <c r="Z75" s="31"/>
      <c r="AA75" s="40" t="e">
        <f>SUM(#REF!+#REF!+#REF!+#REF!+#REF!+#REF!+#REF!+#REF!+#REF!+#REF!+#REF!+#REF!)</f>
        <v>#REF!</v>
      </c>
      <c r="AB75" s="40" t="e">
        <f>SUM(#REF!+#REF!+#REF!+#REF!+#REF!+#REF!+#REF!+#REF!+#REF!+#REF!+#REF!+#REF!)</f>
        <v>#REF!</v>
      </c>
      <c r="AC75" s="40" t="e">
        <f>SUM(#REF!+#REF!+#REF!+#REF!+#REF!+#REF!+#REF!+#REF!+#REF!+#REF!+#REF!+#REF!)</f>
        <v>#REF!</v>
      </c>
      <c r="AD75" s="63">
        <v>3411146.33</v>
      </c>
      <c r="AE75" s="63">
        <f>8409539.42-191402.5</f>
        <v>8218136.92</v>
      </c>
      <c r="AF75" s="63">
        <v>8442048.71</v>
      </c>
      <c r="AG75" s="63">
        <f t="shared" si="10"/>
        <v>3187234.539999999</v>
      </c>
      <c r="AH75" s="63">
        <f t="shared" si="11"/>
        <v>7996247.22316</v>
      </c>
      <c r="AI75" s="63" t="e">
        <f>SUM(#REF!+#REF!+#REF!+#REF!+#REF!+#REF!+#REF!+#REF!+#REF!+#REF!+#REF!+#REF!)</f>
        <v>#REF!</v>
      </c>
    </row>
    <row r="76" spans="1:35" ht="12">
      <c r="A76" s="7">
        <v>55</v>
      </c>
      <c r="B76" s="70">
        <v>26</v>
      </c>
      <c r="C76" s="85" t="s">
        <v>85</v>
      </c>
      <c r="D76" s="9" t="s">
        <v>148</v>
      </c>
      <c r="E76" s="71" t="e">
        <f>SUM(#REF!+#REF!+#REF!+#REF!+#REF!+#REF!+#REF!+#REF!+#REF!+#REF!+#REF!+#REF!)</f>
        <v>#REF!</v>
      </c>
      <c r="F76" s="94"/>
      <c r="G76" s="71" t="e">
        <f>SUM(#REF!+#REF!+#REF!+#REF!+#REF!+#REF!+#REF!+#REF!+#REF!+#REF!+#REF!+#REF!)</f>
        <v>#REF!</v>
      </c>
      <c r="H76" s="71" t="e">
        <f>SUM(#REF!+#REF!+#REF!+#REF!+#REF!+#REF!+#REF!+#REF!+#REF!+#REF!+#REF!+#REF!)</f>
        <v>#REF!</v>
      </c>
      <c r="I76" s="71" t="e">
        <f>SUM(#REF!+#REF!+#REF!+#REF!+#REF!+#REF!+#REF!+#REF!+#REF!+#REF!+#REF!+#REF!)</f>
        <v>#REF!</v>
      </c>
      <c r="J76" s="71" t="e">
        <f>SUM(#REF!+#REF!+#REF!+#REF!+#REF!+#REF!+#REF!+#REF!+#REF!+#REF!+#REF!+#REF!)</f>
        <v>#REF!</v>
      </c>
      <c r="K76" s="94"/>
      <c r="L76" s="71" t="e">
        <f>SUM(#REF!+#REF!+#REF!+#REF!+#REF!+#REF!+#REF!+#REF!+#REF!+#REF!+#REF!+#REF!)</f>
        <v>#REF!</v>
      </c>
      <c r="M76" s="71" t="e">
        <f>SUM(#REF!+#REF!+#REF!+#REF!+#REF!+#REF!+#REF!+#REF!+#REF!+#REF!+#REF!+#REF!)</f>
        <v>#REF!</v>
      </c>
      <c r="N76" s="71" t="e">
        <f>SUM(#REF!+#REF!+#REF!+#REF!+#REF!+#REF!+#REF!+#REF!+#REF!+#REF!+#REF!+#REF!)</f>
        <v>#REF!</v>
      </c>
      <c r="O76" s="71" t="e">
        <f>SUM(#REF!+#REF!+#REF!+#REF!+#REF!+#REF!+#REF!+#REF!+#REF!+#REF!+#REF!+#REF!)</f>
        <v>#REF!</v>
      </c>
      <c r="P76" s="94"/>
      <c r="Q76" s="71" t="e">
        <f>SUM(#REF!+#REF!+#REF!+#REF!+#REF!+#REF!+#REF!+#REF!+#REF!+#REF!+#REF!+#REF!)</f>
        <v>#REF!</v>
      </c>
      <c r="R76" s="71" t="e">
        <f>SUM(#REF!+#REF!+#REF!+#REF!+#REF!+#REF!+#REF!+#REF!+#REF!+#REF!+#REF!+#REF!)</f>
        <v>#REF!</v>
      </c>
      <c r="S76" s="71" t="e">
        <f>SUM(#REF!+#REF!+#REF!+#REF!+#REF!+#REF!+#REF!+#REF!+#REF!+#REF!+#REF!+#REF!)</f>
        <v>#REF!</v>
      </c>
      <c r="T76" s="71" t="e">
        <f>SUM(#REF!+#REF!+#REF!+#REF!+#REF!+#REF!+#REF!+#REF!+#REF!+#REF!+#REF!+#REF!)</f>
        <v>#REF!</v>
      </c>
      <c r="U76" s="94"/>
      <c r="V76" s="71" t="e">
        <f>SUM(#REF!+#REF!+#REF!+#REF!+#REF!+#REF!+#REF!+#REF!+#REF!+#REF!+#REF!+#REF!)</f>
        <v>#REF!</v>
      </c>
      <c r="W76" s="71" t="e">
        <f>SUM(#REF!+#REF!+#REF!+#REF!+#REF!+#REF!+#REF!+#REF!+#REF!+#REF!+#REF!+#REF!)</f>
        <v>#REF!</v>
      </c>
      <c r="X76" s="71" t="e">
        <f>SUM(#REF!+#REF!+#REF!+#REF!+#REF!+#REF!+#REF!+#REF!+#REF!+#REF!+#REF!+#REF!)</f>
        <v>#REF!</v>
      </c>
      <c r="Y76" s="71" t="e">
        <f>SUM(#REF!+#REF!+#REF!+#REF!+#REF!+#REF!+#REF!+#REF!+#REF!+#REF!+#REF!+#REF!)</f>
        <v>#REF!</v>
      </c>
      <c r="Z76" s="94"/>
      <c r="AA76" s="71" t="e">
        <f>SUM(#REF!+#REF!+#REF!+#REF!+#REF!+#REF!+#REF!+#REF!+#REF!+#REF!+#REF!+#REF!)</f>
        <v>#REF!</v>
      </c>
      <c r="AB76" s="71" t="e">
        <f>SUM(#REF!+#REF!+#REF!+#REF!+#REF!+#REF!+#REF!+#REF!+#REF!+#REF!+#REF!+#REF!)</f>
        <v>#REF!</v>
      </c>
      <c r="AC76" s="71" t="e">
        <f>SUM(#REF!+#REF!+#REF!+#REF!+#REF!+#REF!+#REF!+#REF!+#REF!+#REF!+#REF!+#REF!)</f>
        <v>#REF!</v>
      </c>
      <c r="AD76" s="69">
        <v>588794.54</v>
      </c>
      <c r="AE76" s="69">
        <f>2226093.25+2216.71</f>
        <v>2228309.96</v>
      </c>
      <c r="AF76" s="69">
        <v>2185051.08</v>
      </c>
      <c r="AG76" s="69">
        <f t="shared" si="10"/>
        <v>632053.4199999999</v>
      </c>
      <c r="AH76" s="69">
        <f t="shared" si="11"/>
        <v>2168145.5910799997</v>
      </c>
      <c r="AI76" s="69" t="e">
        <f>SUM(#REF!+#REF!+#REF!+#REF!+#REF!+#REF!+#REF!+#REF!+#REF!+#REF!+#REF!+#REF!)</f>
        <v>#REF!</v>
      </c>
    </row>
    <row r="77" spans="1:35" ht="12">
      <c r="A77" s="7">
        <f aca="true" t="shared" si="12" ref="A77:A86">A76+1</f>
        <v>56</v>
      </c>
      <c r="B77" s="7">
        <v>35</v>
      </c>
      <c r="C77" s="6" t="s">
        <v>86</v>
      </c>
      <c r="D77" s="9" t="s">
        <v>149</v>
      </c>
      <c r="E77" s="40" t="e">
        <f>SUM(#REF!+#REF!+#REF!+#REF!+#REF!+#REF!+#REF!+#REF!+#REF!+#REF!+#REF!+#REF!)</f>
        <v>#REF!</v>
      </c>
      <c r="F77" s="31"/>
      <c r="G77" s="40" t="e">
        <f>SUM(#REF!+#REF!+#REF!+#REF!+#REF!+#REF!+#REF!+#REF!+#REF!+#REF!+#REF!+#REF!)</f>
        <v>#REF!</v>
      </c>
      <c r="H77" s="40" t="e">
        <f>SUM(#REF!+#REF!+#REF!+#REF!+#REF!+#REF!+#REF!+#REF!+#REF!+#REF!+#REF!+#REF!)</f>
        <v>#REF!</v>
      </c>
      <c r="I77" s="40" t="e">
        <f>SUM(#REF!+#REF!+#REF!+#REF!+#REF!+#REF!+#REF!+#REF!+#REF!+#REF!+#REF!+#REF!)</f>
        <v>#REF!</v>
      </c>
      <c r="J77" s="40" t="e">
        <f>SUM(#REF!+#REF!+#REF!+#REF!+#REF!+#REF!+#REF!+#REF!+#REF!+#REF!+#REF!+#REF!)</f>
        <v>#REF!</v>
      </c>
      <c r="K77" s="31"/>
      <c r="L77" s="40" t="e">
        <f>SUM(#REF!+#REF!+#REF!+#REF!+#REF!+#REF!+#REF!+#REF!+#REF!+#REF!+#REF!+#REF!)</f>
        <v>#REF!</v>
      </c>
      <c r="M77" s="40" t="e">
        <f>SUM(#REF!+#REF!+#REF!+#REF!+#REF!+#REF!+#REF!+#REF!+#REF!+#REF!+#REF!+#REF!)</f>
        <v>#REF!</v>
      </c>
      <c r="N77" s="40" t="e">
        <f>SUM(#REF!+#REF!+#REF!+#REF!+#REF!+#REF!+#REF!+#REF!+#REF!+#REF!+#REF!+#REF!)</f>
        <v>#REF!</v>
      </c>
      <c r="O77" s="40" t="e">
        <f>SUM(#REF!+#REF!+#REF!+#REF!+#REF!+#REF!+#REF!+#REF!+#REF!+#REF!+#REF!+#REF!)</f>
        <v>#REF!</v>
      </c>
      <c r="P77" s="31"/>
      <c r="Q77" s="40" t="e">
        <f>SUM(#REF!+#REF!+#REF!+#REF!+#REF!+#REF!+#REF!+#REF!+#REF!+#REF!+#REF!+#REF!)</f>
        <v>#REF!</v>
      </c>
      <c r="R77" s="40" t="e">
        <f>SUM(#REF!+#REF!+#REF!+#REF!+#REF!+#REF!+#REF!+#REF!+#REF!+#REF!+#REF!+#REF!)</f>
        <v>#REF!</v>
      </c>
      <c r="S77" s="40" t="e">
        <f>SUM(#REF!+#REF!+#REF!+#REF!+#REF!+#REF!+#REF!+#REF!+#REF!+#REF!+#REF!+#REF!)</f>
        <v>#REF!</v>
      </c>
      <c r="T77" s="40" t="e">
        <f>SUM(#REF!+#REF!+#REF!+#REF!+#REF!+#REF!+#REF!+#REF!+#REF!+#REF!+#REF!+#REF!)</f>
        <v>#REF!</v>
      </c>
      <c r="U77" s="31"/>
      <c r="V77" s="40" t="e">
        <f>SUM(#REF!+#REF!+#REF!+#REF!+#REF!+#REF!+#REF!+#REF!+#REF!+#REF!+#REF!+#REF!)</f>
        <v>#REF!</v>
      </c>
      <c r="W77" s="40" t="e">
        <f>SUM(#REF!+#REF!+#REF!+#REF!+#REF!+#REF!+#REF!+#REF!+#REF!+#REF!+#REF!+#REF!)</f>
        <v>#REF!</v>
      </c>
      <c r="X77" s="40" t="e">
        <f>SUM(#REF!+#REF!+#REF!+#REF!+#REF!+#REF!+#REF!+#REF!+#REF!+#REF!+#REF!+#REF!)</f>
        <v>#REF!</v>
      </c>
      <c r="Y77" s="40" t="e">
        <f>SUM(#REF!+#REF!+#REF!+#REF!+#REF!+#REF!+#REF!+#REF!+#REF!+#REF!+#REF!+#REF!)</f>
        <v>#REF!</v>
      </c>
      <c r="Z77" s="31"/>
      <c r="AA77" s="40" t="e">
        <f>SUM(#REF!+#REF!+#REF!+#REF!+#REF!+#REF!+#REF!+#REF!+#REF!+#REF!+#REF!+#REF!)</f>
        <v>#REF!</v>
      </c>
      <c r="AB77" s="40" t="e">
        <f>SUM(#REF!+#REF!+#REF!+#REF!+#REF!+#REF!+#REF!+#REF!+#REF!+#REF!+#REF!+#REF!)</f>
        <v>#REF!</v>
      </c>
      <c r="AC77" s="40" t="e">
        <f>SUM(#REF!+#REF!+#REF!+#REF!+#REF!+#REF!+#REF!+#REF!+#REF!+#REF!+#REF!+#REF!)</f>
        <v>#REF!</v>
      </c>
      <c r="AD77" s="63">
        <v>4076006.22</v>
      </c>
      <c r="AE77" s="63">
        <f>10165134.35+6505.3</f>
        <v>10171639.65</v>
      </c>
      <c r="AF77" s="63">
        <v>10717168.05</v>
      </c>
      <c r="AG77" s="63">
        <f t="shared" si="10"/>
        <v>3530477.8200000003</v>
      </c>
      <c r="AH77" s="63">
        <f t="shared" si="11"/>
        <v>9897005.37945</v>
      </c>
      <c r="AI77" s="63" t="e">
        <f>SUM(#REF!+#REF!+#REF!+#REF!+#REF!+#REF!+#REF!+#REF!+#REF!+#REF!+#REF!+#REF!)</f>
        <v>#REF!</v>
      </c>
    </row>
    <row r="78" spans="1:35" ht="12">
      <c r="A78" s="7">
        <f t="shared" si="12"/>
        <v>57</v>
      </c>
      <c r="B78" s="7">
        <v>26</v>
      </c>
      <c r="C78" s="6" t="s">
        <v>90</v>
      </c>
      <c r="D78" s="9" t="s">
        <v>150</v>
      </c>
      <c r="E78" s="40" t="e">
        <f>SUM(#REF!+#REF!+#REF!+#REF!+#REF!+#REF!+#REF!+#REF!+#REF!+#REF!+#REF!+#REF!)</f>
        <v>#REF!</v>
      </c>
      <c r="F78" s="31"/>
      <c r="G78" s="40" t="e">
        <f>SUM(#REF!+#REF!+#REF!+#REF!+#REF!+#REF!+#REF!+#REF!+#REF!+#REF!+#REF!+#REF!)</f>
        <v>#REF!</v>
      </c>
      <c r="H78" s="40" t="e">
        <f>SUM(#REF!+#REF!+#REF!+#REF!+#REF!+#REF!+#REF!+#REF!+#REF!+#REF!+#REF!+#REF!)</f>
        <v>#REF!</v>
      </c>
      <c r="I78" s="40" t="e">
        <f>SUM(#REF!+#REF!+#REF!+#REF!+#REF!+#REF!+#REF!+#REF!+#REF!+#REF!+#REF!+#REF!)</f>
        <v>#REF!</v>
      </c>
      <c r="J78" s="40" t="e">
        <f>SUM(#REF!+#REF!+#REF!+#REF!+#REF!+#REF!+#REF!+#REF!+#REF!+#REF!+#REF!+#REF!)</f>
        <v>#REF!</v>
      </c>
      <c r="K78" s="31"/>
      <c r="L78" s="40" t="e">
        <f>SUM(#REF!+#REF!+#REF!+#REF!+#REF!+#REF!+#REF!+#REF!+#REF!+#REF!+#REF!+#REF!)</f>
        <v>#REF!</v>
      </c>
      <c r="M78" s="40" t="e">
        <f>SUM(#REF!+#REF!+#REF!+#REF!+#REF!+#REF!+#REF!+#REF!+#REF!+#REF!+#REF!+#REF!)</f>
        <v>#REF!</v>
      </c>
      <c r="N78" s="40" t="e">
        <f>SUM(#REF!+#REF!+#REF!+#REF!+#REF!+#REF!+#REF!+#REF!+#REF!+#REF!+#REF!+#REF!)</f>
        <v>#REF!</v>
      </c>
      <c r="O78" s="40" t="e">
        <f>SUM(#REF!+#REF!+#REF!+#REF!+#REF!+#REF!+#REF!+#REF!+#REF!+#REF!+#REF!+#REF!)</f>
        <v>#REF!</v>
      </c>
      <c r="P78" s="31"/>
      <c r="Q78" s="40" t="e">
        <f>SUM(#REF!+#REF!+#REF!+#REF!+#REF!+#REF!+#REF!+#REF!+#REF!+#REF!+#REF!+#REF!)</f>
        <v>#REF!</v>
      </c>
      <c r="R78" s="40" t="e">
        <f>SUM(#REF!+#REF!+#REF!+#REF!+#REF!+#REF!+#REF!+#REF!+#REF!+#REF!+#REF!+#REF!)</f>
        <v>#REF!</v>
      </c>
      <c r="S78" s="40" t="e">
        <f>SUM(#REF!+#REF!+#REF!+#REF!+#REF!+#REF!+#REF!+#REF!+#REF!+#REF!+#REF!+#REF!)</f>
        <v>#REF!</v>
      </c>
      <c r="T78" s="40" t="e">
        <f>SUM(#REF!+#REF!+#REF!+#REF!+#REF!+#REF!+#REF!+#REF!+#REF!+#REF!+#REF!+#REF!)</f>
        <v>#REF!</v>
      </c>
      <c r="U78" s="31"/>
      <c r="V78" s="40" t="e">
        <f>SUM(#REF!+#REF!+#REF!+#REF!+#REF!+#REF!+#REF!+#REF!+#REF!+#REF!+#REF!+#REF!)</f>
        <v>#REF!</v>
      </c>
      <c r="W78" s="40" t="e">
        <f>SUM(#REF!+#REF!+#REF!+#REF!+#REF!+#REF!+#REF!+#REF!+#REF!+#REF!+#REF!+#REF!)</f>
        <v>#REF!</v>
      </c>
      <c r="X78" s="40" t="e">
        <f>SUM(#REF!+#REF!+#REF!+#REF!+#REF!+#REF!+#REF!+#REF!+#REF!+#REF!+#REF!+#REF!)</f>
        <v>#REF!</v>
      </c>
      <c r="Y78" s="40" t="e">
        <f>SUM(#REF!+#REF!+#REF!+#REF!+#REF!+#REF!+#REF!+#REF!+#REF!+#REF!+#REF!+#REF!)</f>
        <v>#REF!</v>
      </c>
      <c r="Z78" s="31"/>
      <c r="AA78" s="40" t="e">
        <f>SUM(#REF!+#REF!+#REF!+#REF!+#REF!+#REF!+#REF!+#REF!+#REF!+#REF!+#REF!+#REF!)</f>
        <v>#REF!</v>
      </c>
      <c r="AB78" s="40" t="e">
        <f>SUM(#REF!+#REF!+#REF!+#REF!+#REF!+#REF!+#REF!+#REF!+#REF!+#REF!+#REF!+#REF!)</f>
        <v>#REF!</v>
      </c>
      <c r="AC78" s="40" t="e">
        <f>SUM(#REF!+#REF!+#REF!+#REF!+#REF!+#REF!+#REF!+#REF!+#REF!+#REF!+#REF!+#REF!)</f>
        <v>#REF!</v>
      </c>
      <c r="AD78" s="63">
        <v>3079001.98</v>
      </c>
      <c r="AE78" s="63">
        <f>8307504.48+972.95</f>
        <v>8308477.430000001</v>
      </c>
      <c r="AF78" s="63">
        <v>8830033.68</v>
      </c>
      <c r="AG78" s="63">
        <f t="shared" si="10"/>
        <v>2557445.7300000004</v>
      </c>
      <c r="AH78" s="63">
        <f t="shared" si="11"/>
        <v>8084148.5393900005</v>
      </c>
      <c r="AI78" s="63" t="e">
        <f>SUM(#REF!+#REF!+#REF!+#REF!+#REF!+#REF!+#REF!+#REF!+#REF!+#REF!+#REF!+#REF!)</f>
        <v>#REF!</v>
      </c>
    </row>
    <row r="79" spans="1:35" ht="12">
      <c r="A79" s="7">
        <f t="shared" si="12"/>
        <v>58</v>
      </c>
      <c r="B79" s="70">
        <v>25</v>
      </c>
      <c r="C79" s="85" t="s">
        <v>91</v>
      </c>
      <c r="D79" s="9" t="s">
        <v>151</v>
      </c>
      <c r="E79" s="71" t="e">
        <f>SUM(#REF!+#REF!+#REF!+#REF!+#REF!+#REF!+#REF!+#REF!+#REF!+#REF!+#REF!+#REF!)</f>
        <v>#REF!</v>
      </c>
      <c r="F79" s="94"/>
      <c r="G79" s="71" t="e">
        <f>SUM(#REF!+#REF!+#REF!+#REF!+#REF!+#REF!+#REF!+#REF!+#REF!+#REF!+#REF!+#REF!)</f>
        <v>#REF!</v>
      </c>
      <c r="H79" s="71" t="e">
        <f>SUM(#REF!+#REF!+#REF!+#REF!+#REF!+#REF!+#REF!+#REF!+#REF!+#REF!+#REF!+#REF!)</f>
        <v>#REF!</v>
      </c>
      <c r="I79" s="71" t="e">
        <f>SUM(#REF!+#REF!+#REF!+#REF!+#REF!+#REF!+#REF!+#REF!+#REF!+#REF!+#REF!+#REF!)</f>
        <v>#REF!</v>
      </c>
      <c r="J79" s="71" t="e">
        <f>SUM(#REF!+#REF!+#REF!+#REF!+#REF!+#REF!+#REF!+#REF!+#REF!+#REF!+#REF!+#REF!)</f>
        <v>#REF!</v>
      </c>
      <c r="K79" s="94"/>
      <c r="L79" s="71" t="e">
        <f>SUM(#REF!+#REF!+#REF!+#REF!+#REF!+#REF!+#REF!+#REF!+#REF!+#REF!+#REF!+#REF!)</f>
        <v>#REF!</v>
      </c>
      <c r="M79" s="71" t="e">
        <f>SUM(#REF!+#REF!+#REF!+#REF!+#REF!+#REF!+#REF!+#REF!+#REF!+#REF!+#REF!+#REF!)</f>
        <v>#REF!</v>
      </c>
      <c r="N79" s="71" t="e">
        <f>SUM(#REF!+#REF!+#REF!+#REF!+#REF!+#REF!+#REF!+#REF!+#REF!+#REF!+#REF!+#REF!)</f>
        <v>#REF!</v>
      </c>
      <c r="O79" s="71" t="e">
        <f>SUM(#REF!+#REF!+#REF!+#REF!+#REF!+#REF!+#REF!+#REF!+#REF!+#REF!+#REF!+#REF!)</f>
        <v>#REF!</v>
      </c>
      <c r="P79" s="94"/>
      <c r="Q79" s="71" t="e">
        <f>SUM(#REF!+#REF!+#REF!+#REF!+#REF!+#REF!+#REF!+#REF!+#REF!+#REF!+#REF!+#REF!)</f>
        <v>#REF!</v>
      </c>
      <c r="R79" s="71" t="e">
        <f>SUM(#REF!+#REF!+#REF!+#REF!+#REF!+#REF!+#REF!+#REF!+#REF!+#REF!+#REF!+#REF!)</f>
        <v>#REF!</v>
      </c>
      <c r="S79" s="71" t="e">
        <f>SUM(#REF!+#REF!+#REF!+#REF!+#REF!+#REF!+#REF!+#REF!+#REF!+#REF!+#REF!+#REF!)</f>
        <v>#REF!</v>
      </c>
      <c r="T79" s="71" t="e">
        <f>SUM(#REF!+#REF!+#REF!+#REF!+#REF!+#REF!+#REF!+#REF!+#REF!+#REF!+#REF!+#REF!)</f>
        <v>#REF!</v>
      </c>
      <c r="U79" s="94"/>
      <c r="V79" s="71" t="e">
        <f>SUM(#REF!+#REF!+#REF!+#REF!+#REF!+#REF!+#REF!+#REF!+#REF!+#REF!+#REF!+#REF!)</f>
        <v>#REF!</v>
      </c>
      <c r="W79" s="71" t="e">
        <f>SUM(#REF!+#REF!+#REF!+#REF!+#REF!+#REF!+#REF!+#REF!+#REF!+#REF!+#REF!+#REF!)</f>
        <v>#REF!</v>
      </c>
      <c r="X79" s="71" t="e">
        <f>SUM(#REF!+#REF!+#REF!+#REF!+#REF!+#REF!+#REF!+#REF!+#REF!+#REF!+#REF!+#REF!)</f>
        <v>#REF!</v>
      </c>
      <c r="Y79" s="71" t="e">
        <f>SUM(#REF!+#REF!+#REF!+#REF!+#REF!+#REF!+#REF!+#REF!+#REF!+#REF!+#REF!+#REF!)</f>
        <v>#REF!</v>
      </c>
      <c r="Z79" s="94"/>
      <c r="AA79" s="71" t="e">
        <f>SUM(#REF!+#REF!+#REF!+#REF!+#REF!+#REF!+#REF!+#REF!+#REF!+#REF!+#REF!+#REF!)</f>
        <v>#REF!</v>
      </c>
      <c r="AB79" s="71" t="e">
        <f>SUM(#REF!+#REF!+#REF!+#REF!+#REF!+#REF!+#REF!+#REF!+#REF!+#REF!+#REF!+#REF!)</f>
        <v>#REF!</v>
      </c>
      <c r="AC79" s="71" t="e">
        <f>SUM(#REF!+#REF!+#REF!+#REF!+#REF!+#REF!+#REF!+#REF!+#REF!+#REF!+#REF!+#REF!)</f>
        <v>#REF!</v>
      </c>
      <c r="AD79" s="69">
        <v>709275.86</v>
      </c>
      <c r="AE79" s="69">
        <f>2143517.68+9598.92</f>
        <v>2153116.6</v>
      </c>
      <c r="AF79" s="69">
        <v>2338598.54</v>
      </c>
      <c r="AG79" s="69">
        <f t="shared" si="10"/>
        <v>523793.9199999999</v>
      </c>
      <c r="AH79" s="69">
        <f t="shared" si="11"/>
        <v>2094982.4518</v>
      </c>
      <c r="AI79" s="69" t="e">
        <f>SUM(#REF!+#REF!+#REF!+#REF!+#REF!+#REF!+#REF!+#REF!+#REF!+#REF!+#REF!+#REF!)</f>
        <v>#REF!</v>
      </c>
    </row>
    <row r="80" spans="1:35" ht="12">
      <c r="A80" s="7">
        <f t="shared" si="12"/>
        <v>59</v>
      </c>
      <c r="B80" s="7">
        <v>36</v>
      </c>
      <c r="C80" s="6" t="s">
        <v>92</v>
      </c>
      <c r="D80" s="9" t="s">
        <v>152</v>
      </c>
      <c r="E80" s="40" t="e">
        <f>SUM(#REF!+#REF!+#REF!+#REF!+#REF!+#REF!+#REF!+#REF!+#REF!+#REF!+#REF!+#REF!)</f>
        <v>#REF!</v>
      </c>
      <c r="F80" s="31"/>
      <c r="G80" s="40" t="e">
        <f>SUM(#REF!+#REF!+#REF!+#REF!+#REF!+#REF!+#REF!+#REF!+#REF!+#REF!+#REF!+#REF!)</f>
        <v>#REF!</v>
      </c>
      <c r="H80" s="40" t="e">
        <f>SUM(#REF!+#REF!+#REF!+#REF!+#REF!+#REF!+#REF!+#REF!+#REF!+#REF!+#REF!+#REF!)</f>
        <v>#REF!</v>
      </c>
      <c r="I80" s="40" t="e">
        <f>SUM(#REF!+#REF!+#REF!+#REF!+#REF!+#REF!+#REF!+#REF!+#REF!+#REF!+#REF!+#REF!)</f>
        <v>#REF!</v>
      </c>
      <c r="J80" s="40" t="e">
        <f>SUM(#REF!+#REF!+#REF!+#REF!+#REF!+#REF!+#REF!+#REF!+#REF!+#REF!+#REF!+#REF!)</f>
        <v>#REF!</v>
      </c>
      <c r="K80" s="31"/>
      <c r="L80" s="40" t="e">
        <f>SUM(#REF!+#REF!+#REF!+#REF!+#REF!+#REF!+#REF!+#REF!+#REF!+#REF!+#REF!+#REF!)</f>
        <v>#REF!</v>
      </c>
      <c r="M80" s="40" t="e">
        <f>SUM(#REF!+#REF!+#REF!+#REF!+#REF!+#REF!+#REF!+#REF!+#REF!+#REF!+#REF!+#REF!)</f>
        <v>#REF!</v>
      </c>
      <c r="N80" s="40" t="e">
        <f>SUM(#REF!+#REF!+#REF!+#REF!+#REF!+#REF!+#REF!+#REF!+#REF!+#REF!+#REF!+#REF!)</f>
        <v>#REF!</v>
      </c>
      <c r="O80" s="40" t="e">
        <f>SUM(#REF!+#REF!+#REF!+#REF!+#REF!+#REF!+#REF!+#REF!+#REF!+#REF!+#REF!+#REF!)</f>
        <v>#REF!</v>
      </c>
      <c r="P80" s="31"/>
      <c r="Q80" s="40" t="e">
        <f>SUM(#REF!+#REF!+#REF!+#REF!+#REF!+#REF!+#REF!+#REF!+#REF!+#REF!+#REF!+#REF!)</f>
        <v>#REF!</v>
      </c>
      <c r="R80" s="40" t="e">
        <f>SUM(#REF!+#REF!+#REF!+#REF!+#REF!+#REF!+#REF!+#REF!+#REF!+#REF!+#REF!+#REF!)</f>
        <v>#REF!</v>
      </c>
      <c r="S80" s="40" t="e">
        <f>SUM(#REF!+#REF!+#REF!+#REF!+#REF!+#REF!+#REF!+#REF!+#REF!+#REF!+#REF!+#REF!)</f>
        <v>#REF!</v>
      </c>
      <c r="T80" s="40" t="e">
        <f>SUM(#REF!+#REF!+#REF!+#REF!+#REF!+#REF!+#REF!+#REF!+#REF!+#REF!+#REF!+#REF!)</f>
        <v>#REF!</v>
      </c>
      <c r="U80" s="31"/>
      <c r="V80" s="40" t="e">
        <f>SUM(#REF!+#REF!+#REF!+#REF!+#REF!+#REF!+#REF!+#REF!+#REF!+#REF!+#REF!+#REF!)</f>
        <v>#REF!</v>
      </c>
      <c r="W80" s="40" t="e">
        <f>SUM(#REF!+#REF!+#REF!+#REF!+#REF!+#REF!+#REF!+#REF!+#REF!+#REF!+#REF!+#REF!)</f>
        <v>#REF!</v>
      </c>
      <c r="X80" s="40" t="e">
        <f>SUM(#REF!+#REF!+#REF!+#REF!+#REF!+#REF!+#REF!+#REF!+#REF!+#REF!+#REF!+#REF!)</f>
        <v>#REF!</v>
      </c>
      <c r="Y80" s="40" t="e">
        <f>SUM(#REF!+#REF!+#REF!+#REF!+#REF!+#REF!+#REF!+#REF!+#REF!+#REF!+#REF!+#REF!)</f>
        <v>#REF!</v>
      </c>
      <c r="Z80" s="31"/>
      <c r="AA80" s="40" t="e">
        <f>SUM(#REF!+#REF!+#REF!+#REF!+#REF!+#REF!+#REF!+#REF!+#REF!+#REF!+#REF!+#REF!)</f>
        <v>#REF!</v>
      </c>
      <c r="AB80" s="40" t="e">
        <f>SUM(#REF!+#REF!+#REF!+#REF!+#REF!+#REF!+#REF!+#REF!+#REF!+#REF!+#REF!+#REF!)</f>
        <v>#REF!</v>
      </c>
      <c r="AC80" s="40" t="e">
        <f>SUM(#REF!+#REF!+#REF!+#REF!+#REF!+#REF!+#REF!+#REF!+#REF!+#REF!+#REF!+#REF!)</f>
        <v>#REF!</v>
      </c>
      <c r="AD80" s="63">
        <v>3440503.38</v>
      </c>
      <c r="AE80" s="63">
        <f>9986913.52+8292.93</f>
        <v>9995206.45</v>
      </c>
      <c r="AF80" s="63">
        <v>10675566.23</v>
      </c>
      <c r="AG80" s="63">
        <f t="shared" si="10"/>
        <v>2760143.5999999978</v>
      </c>
      <c r="AH80" s="63">
        <f t="shared" si="11"/>
        <v>9725335.87585</v>
      </c>
      <c r="AI80" s="63" t="e">
        <f>SUM(#REF!+#REF!+#REF!+#REF!+#REF!+#REF!+#REF!+#REF!+#REF!+#REF!+#REF!+#REF!)</f>
        <v>#REF!</v>
      </c>
    </row>
    <row r="81" spans="1:35" ht="12">
      <c r="A81" s="7">
        <f t="shared" si="12"/>
        <v>60</v>
      </c>
      <c r="B81" s="7">
        <v>35</v>
      </c>
      <c r="C81" s="6" t="s">
        <v>89</v>
      </c>
      <c r="D81" s="9" t="s">
        <v>153</v>
      </c>
      <c r="E81" s="40" t="e">
        <f>SUM(#REF!+#REF!+#REF!+#REF!+#REF!+#REF!+#REF!+#REF!+#REF!+#REF!+#REF!+#REF!)</f>
        <v>#REF!</v>
      </c>
      <c r="F81" s="31"/>
      <c r="G81" s="40" t="e">
        <f>SUM(#REF!+#REF!+#REF!+#REF!+#REF!+#REF!+#REF!+#REF!+#REF!+#REF!+#REF!+#REF!)</f>
        <v>#REF!</v>
      </c>
      <c r="H81" s="40" t="e">
        <f>SUM(#REF!+#REF!+#REF!+#REF!+#REF!+#REF!+#REF!+#REF!+#REF!+#REF!+#REF!+#REF!)</f>
        <v>#REF!</v>
      </c>
      <c r="I81" s="40" t="e">
        <f>SUM(#REF!+#REF!+#REF!+#REF!+#REF!+#REF!+#REF!+#REF!+#REF!+#REF!+#REF!+#REF!)</f>
        <v>#REF!</v>
      </c>
      <c r="J81" s="40" t="e">
        <f>SUM(#REF!+#REF!+#REF!+#REF!+#REF!+#REF!+#REF!+#REF!+#REF!+#REF!+#REF!+#REF!)</f>
        <v>#REF!</v>
      </c>
      <c r="K81" s="31"/>
      <c r="L81" s="40" t="e">
        <f>SUM(#REF!+#REF!+#REF!+#REF!+#REF!+#REF!+#REF!+#REF!+#REF!+#REF!+#REF!+#REF!)</f>
        <v>#REF!</v>
      </c>
      <c r="M81" s="40" t="e">
        <f>SUM(#REF!+#REF!+#REF!+#REF!+#REF!+#REF!+#REF!+#REF!+#REF!+#REF!+#REF!+#REF!)</f>
        <v>#REF!</v>
      </c>
      <c r="N81" s="40" t="e">
        <f>SUM(#REF!+#REF!+#REF!+#REF!+#REF!+#REF!+#REF!+#REF!+#REF!+#REF!+#REF!+#REF!)</f>
        <v>#REF!</v>
      </c>
      <c r="O81" s="40" t="e">
        <f>SUM(#REF!+#REF!+#REF!+#REF!+#REF!+#REF!+#REF!+#REF!+#REF!+#REF!+#REF!+#REF!)</f>
        <v>#REF!</v>
      </c>
      <c r="P81" s="31"/>
      <c r="Q81" s="40" t="e">
        <f>SUM(#REF!+#REF!+#REF!+#REF!+#REF!+#REF!+#REF!+#REF!+#REF!+#REF!+#REF!+#REF!)</f>
        <v>#REF!</v>
      </c>
      <c r="R81" s="40" t="e">
        <f>SUM(#REF!+#REF!+#REF!+#REF!+#REF!+#REF!+#REF!+#REF!+#REF!+#REF!+#REF!+#REF!)</f>
        <v>#REF!</v>
      </c>
      <c r="S81" s="40" t="e">
        <f>SUM(#REF!+#REF!+#REF!+#REF!+#REF!+#REF!+#REF!+#REF!+#REF!+#REF!+#REF!+#REF!)</f>
        <v>#REF!</v>
      </c>
      <c r="T81" s="40" t="e">
        <f>SUM(#REF!+#REF!+#REF!+#REF!+#REF!+#REF!+#REF!+#REF!+#REF!+#REF!+#REF!+#REF!)</f>
        <v>#REF!</v>
      </c>
      <c r="U81" s="31"/>
      <c r="V81" s="40" t="e">
        <f>SUM(#REF!+#REF!+#REF!+#REF!+#REF!+#REF!+#REF!+#REF!+#REF!+#REF!+#REF!+#REF!)</f>
        <v>#REF!</v>
      </c>
      <c r="W81" s="40" t="e">
        <f>SUM(#REF!+#REF!+#REF!+#REF!+#REF!+#REF!+#REF!+#REF!+#REF!+#REF!+#REF!+#REF!)</f>
        <v>#REF!</v>
      </c>
      <c r="X81" s="40" t="e">
        <f>SUM(#REF!+#REF!+#REF!+#REF!+#REF!+#REF!+#REF!+#REF!+#REF!+#REF!+#REF!+#REF!)</f>
        <v>#REF!</v>
      </c>
      <c r="Y81" s="40" t="e">
        <f>SUM(#REF!+#REF!+#REF!+#REF!+#REF!+#REF!+#REF!+#REF!+#REF!+#REF!+#REF!+#REF!)</f>
        <v>#REF!</v>
      </c>
      <c r="Z81" s="31"/>
      <c r="AA81" s="40" t="e">
        <f>SUM(#REF!+#REF!+#REF!+#REF!+#REF!+#REF!+#REF!+#REF!+#REF!+#REF!+#REF!+#REF!)</f>
        <v>#REF!</v>
      </c>
      <c r="AB81" s="40" t="e">
        <f>SUM(#REF!+#REF!+#REF!+#REF!+#REF!+#REF!+#REF!+#REF!+#REF!+#REF!+#REF!+#REF!)</f>
        <v>#REF!</v>
      </c>
      <c r="AC81" s="40" t="e">
        <f>SUM(#REF!+#REF!+#REF!+#REF!+#REF!+#REF!+#REF!+#REF!+#REF!+#REF!+#REF!+#REF!)</f>
        <v>#REF!</v>
      </c>
      <c r="AD81" s="63">
        <v>7246143.78</v>
      </c>
      <c r="AE81" s="63">
        <f>21387730.43+19737.65</f>
        <v>21407468.08</v>
      </c>
      <c r="AF81" s="63">
        <v>21614030.67</v>
      </c>
      <c r="AG81" s="63">
        <f t="shared" si="10"/>
        <v>7039581.189999998</v>
      </c>
      <c r="AH81" s="63">
        <f t="shared" si="11"/>
        <v>20829466.441839997</v>
      </c>
      <c r="AI81" s="63" t="e">
        <f>SUM(#REF!+#REF!+#REF!+#REF!+#REF!+#REF!+#REF!+#REF!+#REF!+#REF!+#REF!+#REF!)</f>
        <v>#REF!</v>
      </c>
    </row>
    <row r="82" spans="1:35" ht="12">
      <c r="A82" s="7">
        <f t="shared" si="12"/>
        <v>61</v>
      </c>
      <c r="B82" s="7">
        <v>29</v>
      </c>
      <c r="C82" s="6" t="s">
        <v>93</v>
      </c>
      <c r="D82" s="9" t="s">
        <v>94</v>
      </c>
      <c r="E82" s="40" t="e">
        <f>SUM(#REF!+#REF!+#REF!+#REF!+#REF!+#REF!+#REF!+#REF!+#REF!+#REF!+#REF!+#REF!)</f>
        <v>#REF!</v>
      </c>
      <c r="F82" s="31"/>
      <c r="G82" s="40" t="e">
        <f>SUM(#REF!+#REF!+#REF!+#REF!+#REF!+#REF!+#REF!+#REF!+#REF!+#REF!+#REF!+#REF!)</f>
        <v>#REF!</v>
      </c>
      <c r="H82" s="40" t="e">
        <f>SUM(#REF!+#REF!+#REF!+#REF!+#REF!+#REF!+#REF!+#REF!+#REF!+#REF!+#REF!+#REF!)</f>
        <v>#REF!</v>
      </c>
      <c r="I82" s="40" t="e">
        <f>SUM(#REF!+#REF!+#REF!+#REF!+#REF!+#REF!+#REF!+#REF!+#REF!+#REF!+#REF!+#REF!)</f>
        <v>#REF!</v>
      </c>
      <c r="J82" s="40" t="e">
        <f>SUM(#REF!+#REF!+#REF!+#REF!+#REF!+#REF!+#REF!+#REF!+#REF!+#REF!+#REF!+#REF!)</f>
        <v>#REF!</v>
      </c>
      <c r="K82" s="31"/>
      <c r="L82" s="40" t="e">
        <f>SUM(#REF!+#REF!+#REF!+#REF!+#REF!+#REF!+#REF!+#REF!+#REF!+#REF!+#REF!+#REF!)</f>
        <v>#REF!</v>
      </c>
      <c r="M82" s="40" t="e">
        <f>SUM(#REF!+#REF!+#REF!+#REF!+#REF!+#REF!+#REF!+#REF!+#REF!+#REF!+#REF!+#REF!)</f>
        <v>#REF!</v>
      </c>
      <c r="N82" s="40" t="e">
        <f>SUM(#REF!+#REF!+#REF!+#REF!+#REF!+#REF!+#REF!+#REF!+#REF!+#REF!+#REF!+#REF!)</f>
        <v>#REF!</v>
      </c>
      <c r="O82" s="40" t="e">
        <f>SUM(#REF!+#REF!+#REF!+#REF!+#REF!+#REF!+#REF!+#REF!+#REF!+#REF!+#REF!+#REF!)</f>
        <v>#REF!</v>
      </c>
      <c r="P82" s="31"/>
      <c r="Q82" s="40" t="e">
        <f>SUM(#REF!+#REF!+#REF!+#REF!+#REF!+#REF!+#REF!+#REF!+#REF!+#REF!+#REF!+#REF!)</f>
        <v>#REF!</v>
      </c>
      <c r="R82" s="40" t="e">
        <f>SUM(#REF!+#REF!+#REF!+#REF!+#REF!+#REF!+#REF!+#REF!+#REF!+#REF!+#REF!+#REF!)</f>
        <v>#REF!</v>
      </c>
      <c r="S82" s="40" t="e">
        <f>SUM(#REF!+#REF!+#REF!+#REF!+#REF!+#REF!+#REF!+#REF!+#REF!+#REF!+#REF!+#REF!)</f>
        <v>#REF!</v>
      </c>
      <c r="T82" s="40" t="e">
        <f>SUM(#REF!+#REF!+#REF!+#REF!+#REF!+#REF!+#REF!+#REF!+#REF!+#REF!+#REF!+#REF!)</f>
        <v>#REF!</v>
      </c>
      <c r="U82" s="31"/>
      <c r="V82" s="40" t="e">
        <f>SUM(#REF!+#REF!+#REF!+#REF!+#REF!+#REF!+#REF!+#REF!+#REF!+#REF!+#REF!+#REF!)</f>
        <v>#REF!</v>
      </c>
      <c r="W82" s="40" t="e">
        <f>SUM(#REF!+#REF!+#REF!+#REF!+#REF!+#REF!+#REF!+#REF!+#REF!+#REF!+#REF!+#REF!)</f>
        <v>#REF!</v>
      </c>
      <c r="X82" s="40" t="e">
        <f>SUM(#REF!+#REF!+#REF!+#REF!+#REF!+#REF!+#REF!+#REF!+#REF!+#REF!+#REF!+#REF!)</f>
        <v>#REF!</v>
      </c>
      <c r="Y82" s="40" t="e">
        <f>SUM(#REF!+#REF!+#REF!+#REF!+#REF!+#REF!+#REF!+#REF!+#REF!+#REF!+#REF!+#REF!)</f>
        <v>#REF!</v>
      </c>
      <c r="Z82" s="31"/>
      <c r="AA82" s="40" t="e">
        <f>SUM(#REF!+#REF!+#REF!+#REF!+#REF!+#REF!+#REF!+#REF!+#REF!+#REF!+#REF!+#REF!)</f>
        <v>#REF!</v>
      </c>
      <c r="AB82" s="40" t="e">
        <f>SUM(#REF!+#REF!+#REF!+#REF!+#REF!+#REF!+#REF!+#REF!+#REF!+#REF!+#REF!+#REF!)</f>
        <v>#REF!</v>
      </c>
      <c r="AC82" s="40" t="e">
        <f>SUM(#REF!+#REF!+#REF!+#REF!+#REF!+#REF!+#REF!+#REF!+#REF!+#REF!+#REF!+#REF!)</f>
        <v>#REF!</v>
      </c>
      <c r="AD82" s="63">
        <v>2195196.11</v>
      </c>
      <c r="AE82" s="63">
        <f>2382600.2+19378.48</f>
        <v>2401978.68</v>
      </c>
      <c r="AF82" s="63">
        <v>2188416.21</v>
      </c>
      <c r="AG82" s="63">
        <f t="shared" si="10"/>
        <v>2408758.58</v>
      </c>
      <c r="AH82" s="63">
        <f t="shared" si="11"/>
        <v>2337125.25564</v>
      </c>
      <c r="AI82" s="63" t="e">
        <f>SUM(#REF!+#REF!+#REF!+#REF!+#REF!+#REF!+#REF!+#REF!+#REF!+#REF!+#REF!+#REF!)</f>
        <v>#REF!</v>
      </c>
    </row>
    <row r="83" spans="1:35" ht="12">
      <c r="A83" s="7">
        <f t="shared" si="12"/>
        <v>62</v>
      </c>
      <c r="B83" s="7">
        <v>29</v>
      </c>
      <c r="C83" s="6" t="s">
        <v>95</v>
      </c>
      <c r="D83" s="9" t="s">
        <v>96</v>
      </c>
      <c r="E83" s="40" t="e">
        <f>SUM(#REF!+#REF!+#REF!+#REF!+#REF!+#REF!+#REF!+#REF!+#REF!+#REF!+#REF!+#REF!)</f>
        <v>#REF!</v>
      </c>
      <c r="F83" s="31"/>
      <c r="G83" s="40" t="e">
        <f>SUM(#REF!+#REF!+#REF!+#REF!+#REF!+#REF!+#REF!+#REF!+#REF!+#REF!+#REF!+#REF!)</f>
        <v>#REF!</v>
      </c>
      <c r="H83" s="40" t="e">
        <f>SUM(#REF!+#REF!+#REF!+#REF!+#REF!+#REF!+#REF!+#REF!+#REF!+#REF!+#REF!+#REF!)</f>
        <v>#REF!</v>
      </c>
      <c r="I83" s="40" t="e">
        <f>SUM(#REF!+#REF!+#REF!+#REF!+#REF!+#REF!+#REF!+#REF!+#REF!+#REF!+#REF!+#REF!)</f>
        <v>#REF!</v>
      </c>
      <c r="J83" s="40" t="e">
        <f>SUM(#REF!+#REF!+#REF!+#REF!+#REF!+#REF!+#REF!+#REF!+#REF!+#REF!+#REF!+#REF!)</f>
        <v>#REF!</v>
      </c>
      <c r="K83" s="31"/>
      <c r="L83" s="40" t="e">
        <f>SUM(#REF!+#REF!+#REF!+#REF!+#REF!+#REF!+#REF!+#REF!+#REF!+#REF!+#REF!+#REF!)</f>
        <v>#REF!</v>
      </c>
      <c r="M83" s="40" t="e">
        <f>SUM(#REF!+#REF!+#REF!+#REF!+#REF!+#REF!+#REF!+#REF!+#REF!+#REF!+#REF!+#REF!)</f>
        <v>#REF!</v>
      </c>
      <c r="N83" s="40" t="e">
        <f>SUM(#REF!+#REF!+#REF!+#REF!+#REF!+#REF!+#REF!+#REF!+#REF!+#REF!+#REF!+#REF!)</f>
        <v>#REF!</v>
      </c>
      <c r="O83" s="40" t="e">
        <f>SUM(#REF!+#REF!+#REF!+#REF!+#REF!+#REF!+#REF!+#REF!+#REF!+#REF!+#REF!+#REF!)</f>
        <v>#REF!</v>
      </c>
      <c r="P83" s="31"/>
      <c r="Q83" s="40" t="e">
        <f>SUM(#REF!+#REF!+#REF!+#REF!+#REF!+#REF!+#REF!+#REF!+#REF!+#REF!+#REF!+#REF!)</f>
        <v>#REF!</v>
      </c>
      <c r="R83" s="40" t="e">
        <f>SUM(#REF!+#REF!+#REF!+#REF!+#REF!+#REF!+#REF!+#REF!+#REF!+#REF!+#REF!+#REF!)</f>
        <v>#REF!</v>
      </c>
      <c r="S83" s="40" t="e">
        <f>SUM(#REF!+#REF!+#REF!+#REF!+#REF!+#REF!+#REF!+#REF!+#REF!+#REF!+#REF!+#REF!)</f>
        <v>#REF!</v>
      </c>
      <c r="T83" s="40" t="e">
        <f>SUM(#REF!+#REF!+#REF!+#REF!+#REF!+#REF!+#REF!+#REF!+#REF!+#REF!+#REF!+#REF!)</f>
        <v>#REF!</v>
      </c>
      <c r="U83" s="31"/>
      <c r="V83" s="40" t="e">
        <f>SUM(#REF!+#REF!+#REF!+#REF!+#REF!+#REF!+#REF!+#REF!+#REF!+#REF!+#REF!+#REF!)</f>
        <v>#REF!</v>
      </c>
      <c r="W83" s="40" t="e">
        <f>SUM(#REF!+#REF!+#REF!+#REF!+#REF!+#REF!+#REF!+#REF!+#REF!+#REF!+#REF!+#REF!)</f>
        <v>#REF!</v>
      </c>
      <c r="X83" s="40" t="e">
        <f>SUM(#REF!+#REF!+#REF!+#REF!+#REF!+#REF!+#REF!+#REF!+#REF!+#REF!+#REF!+#REF!)</f>
        <v>#REF!</v>
      </c>
      <c r="Y83" s="40" t="e">
        <f>SUM(#REF!+#REF!+#REF!+#REF!+#REF!+#REF!+#REF!+#REF!+#REF!+#REF!+#REF!+#REF!)</f>
        <v>#REF!</v>
      </c>
      <c r="Z83" s="31"/>
      <c r="AA83" s="40" t="e">
        <f>SUM(#REF!+#REF!+#REF!+#REF!+#REF!+#REF!+#REF!+#REF!+#REF!+#REF!+#REF!+#REF!)</f>
        <v>#REF!</v>
      </c>
      <c r="AB83" s="40" t="e">
        <f>SUM(#REF!+#REF!+#REF!+#REF!+#REF!+#REF!+#REF!+#REF!+#REF!+#REF!+#REF!+#REF!)</f>
        <v>#REF!</v>
      </c>
      <c r="AC83" s="40" t="e">
        <f>SUM(#REF!+#REF!+#REF!+#REF!+#REF!+#REF!+#REF!+#REF!+#REF!+#REF!+#REF!+#REF!)</f>
        <v>#REF!</v>
      </c>
      <c r="AD83" s="63">
        <v>1414252.65</v>
      </c>
      <c r="AE83" s="63">
        <f>1976236.23-6937.45</f>
        <v>1969298.78</v>
      </c>
      <c r="AF83" s="63">
        <v>1856319.05</v>
      </c>
      <c r="AG83" s="63">
        <f t="shared" si="10"/>
        <v>1527232.3799999997</v>
      </c>
      <c r="AH83" s="63">
        <f t="shared" si="11"/>
        <v>1916127.71294</v>
      </c>
      <c r="AI83" s="63" t="e">
        <f>SUM(#REF!+#REF!+#REF!+#REF!+#REF!+#REF!+#REF!+#REF!+#REF!+#REF!+#REF!+#REF!)</f>
        <v>#REF!</v>
      </c>
    </row>
    <row r="84" spans="1:35" ht="12">
      <c r="A84" s="7">
        <f t="shared" si="12"/>
        <v>63</v>
      </c>
      <c r="B84" s="7">
        <v>29</v>
      </c>
      <c r="C84" s="6" t="s">
        <v>97</v>
      </c>
      <c r="D84" s="9" t="s">
        <v>98</v>
      </c>
      <c r="E84" s="40" t="e">
        <f>SUM(#REF!+#REF!+#REF!+#REF!+#REF!+#REF!+#REF!+#REF!+#REF!+#REF!+#REF!+#REF!)</f>
        <v>#REF!</v>
      </c>
      <c r="F84" s="31"/>
      <c r="G84" s="40" t="e">
        <f>SUM(#REF!+#REF!+#REF!+#REF!+#REF!+#REF!+#REF!+#REF!+#REF!+#REF!+#REF!+#REF!)</f>
        <v>#REF!</v>
      </c>
      <c r="H84" s="40" t="e">
        <f>SUM(#REF!+#REF!+#REF!+#REF!+#REF!+#REF!+#REF!+#REF!+#REF!+#REF!+#REF!+#REF!)</f>
        <v>#REF!</v>
      </c>
      <c r="I84" s="40" t="e">
        <f>SUM(#REF!+#REF!+#REF!+#REF!+#REF!+#REF!+#REF!+#REF!+#REF!+#REF!+#REF!+#REF!)</f>
        <v>#REF!</v>
      </c>
      <c r="J84" s="40" t="e">
        <f>SUM(#REF!+#REF!+#REF!+#REF!+#REF!+#REF!+#REF!+#REF!+#REF!+#REF!+#REF!+#REF!)</f>
        <v>#REF!</v>
      </c>
      <c r="K84" s="31"/>
      <c r="L84" s="40" t="e">
        <f>SUM(#REF!+#REF!+#REF!+#REF!+#REF!+#REF!+#REF!+#REF!+#REF!+#REF!+#REF!+#REF!)</f>
        <v>#REF!</v>
      </c>
      <c r="M84" s="40" t="e">
        <f>SUM(#REF!+#REF!+#REF!+#REF!+#REF!+#REF!+#REF!+#REF!+#REF!+#REF!+#REF!+#REF!)</f>
        <v>#REF!</v>
      </c>
      <c r="N84" s="40" t="e">
        <f>SUM(#REF!+#REF!+#REF!+#REF!+#REF!+#REF!+#REF!+#REF!+#REF!+#REF!+#REF!+#REF!)</f>
        <v>#REF!</v>
      </c>
      <c r="O84" s="40" t="e">
        <f>SUM(#REF!+#REF!+#REF!+#REF!+#REF!+#REF!+#REF!+#REF!+#REF!+#REF!+#REF!+#REF!)</f>
        <v>#REF!</v>
      </c>
      <c r="P84" s="31"/>
      <c r="Q84" s="40" t="e">
        <f>SUM(#REF!+#REF!+#REF!+#REF!+#REF!+#REF!+#REF!+#REF!+#REF!+#REF!+#REF!+#REF!)</f>
        <v>#REF!</v>
      </c>
      <c r="R84" s="40" t="e">
        <f>SUM(#REF!+#REF!+#REF!+#REF!+#REF!+#REF!+#REF!+#REF!+#REF!+#REF!+#REF!+#REF!)</f>
        <v>#REF!</v>
      </c>
      <c r="S84" s="40" t="e">
        <f>SUM(#REF!+#REF!+#REF!+#REF!+#REF!+#REF!+#REF!+#REF!+#REF!+#REF!+#REF!+#REF!)</f>
        <v>#REF!</v>
      </c>
      <c r="T84" s="40" t="e">
        <f>SUM(#REF!+#REF!+#REF!+#REF!+#REF!+#REF!+#REF!+#REF!+#REF!+#REF!+#REF!+#REF!)</f>
        <v>#REF!</v>
      </c>
      <c r="U84" s="31"/>
      <c r="V84" s="40" t="e">
        <f>SUM(#REF!+#REF!+#REF!+#REF!+#REF!+#REF!+#REF!+#REF!+#REF!+#REF!+#REF!+#REF!)</f>
        <v>#REF!</v>
      </c>
      <c r="W84" s="40" t="e">
        <f>SUM(#REF!+#REF!+#REF!+#REF!+#REF!+#REF!+#REF!+#REF!+#REF!+#REF!+#REF!+#REF!)</f>
        <v>#REF!</v>
      </c>
      <c r="X84" s="40" t="e">
        <f>SUM(#REF!+#REF!+#REF!+#REF!+#REF!+#REF!+#REF!+#REF!+#REF!+#REF!+#REF!+#REF!)</f>
        <v>#REF!</v>
      </c>
      <c r="Y84" s="40" t="e">
        <f>SUM(#REF!+#REF!+#REF!+#REF!+#REF!+#REF!+#REF!+#REF!+#REF!+#REF!+#REF!+#REF!)</f>
        <v>#REF!</v>
      </c>
      <c r="Z84" s="31"/>
      <c r="AA84" s="40" t="e">
        <f>SUM(#REF!+#REF!+#REF!+#REF!+#REF!+#REF!+#REF!+#REF!+#REF!+#REF!+#REF!+#REF!)</f>
        <v>#REF!</v>
      </c>
      <c r="AB84" s="40" t="e">
        <f>SUM(#REF!+#REF!+#REF!+#REF!+#REF!+#REF!+#REF!+#REF!+#REF!+#REF!+#REF!+#REF!)</f>
        <v>#REF!</v>
      </c>
      <c r="AC84" s="40" t="e">
        <f>SUM(#REF!+#REF!+#REF!+#REF!+#REF!+#REF!+#REF!+#REF!+#REF!+#REF!+#REF!+#REF!)</f>
        <v>#REF!</v>
      </c>
      <c r="AD84" s="63">
        <v>1221191.21</v>
      </c>
      <c r="AE84" s="63">
        <f>1432059.73-20588.08</f>
        <v>1411471.65</v>
      </c>
      <c r="AF84" s="63">
        <v>1546337.09</v>
      </c>
      <c r="AG84" s="63">
        <f t="shared" si="10"/>
        <v>1086325.7699999998</v>
      </c>
      <c r="AH84" s="63">
        <f t="shared" si="11"/>
        <v>1373361.91545</v>
      </c>
      <c r="AI84" s="63" t="e">
        <f>SUM(#REF!+#REF!+#REF!+#REF!+#REF!+#REF!+#REF!+#REF!+#REF!+#REF!+#REF!+#REF!)</f>
        <v>#REF!</v>
      </c>
    </row>
    <row r="85" spans="1:35" ht="12">
      <c r="A85" s="7">
        <f t="shared" si="12"/>
        <v>64</v>
      </c>
      <c r="B85" s="7">
        <v>29</v>
      </c>
      <c r="C85" s="6" t="s">
        <v>99</v>
      </c>
      <c r="D85" s="9" t="s">
        <v>100</v>
      </c>
      <c r="E85" s="40" t="e">
        <f>SUM(#REF!+#REF!+#REF!+#REF!+#REF!+#REF!+#REF!+#REF!+#REF!+#REF!+#REF!+#REF!)</f>
        <v>#REF!</v>
      </c>
      <c r="F85" s="31"/>
      <c r="G85" s="40" t="e">
        <f>SUM(#REF!+#REF!+#REF!+#REF!+#REF!+#REF!+#REF!+#REF!+#REF!+#REF!+#REF!+#REF!)</f>
        <v>#REF!</v>
      </c>
      <c r="H85" s="40" t="e">
        <f>SUM(#REF!+#REF!+#REF!+#REF!+#REF!+#REF!+#REF!+#REF!+#REF!+#REF!+#REF!+#REF!)</f>
        <v>#REF!</v>
      </c>
      <c r="I85" s="40" t="e">
        <f>SUM(#REF!+#REF!+#REF!+#REF!+#REF!+#REF!+#REF!+#REF!+#REF!+#REF!+#REF!+#REF!)</f>
        <v>#REF!</v>
      </c>
      <c r="J85" s="40" t="e">
        <f>SUM(#REF!+#REF!+#REF!+#REF!+#REF!+#REF!+#REF!+#REF!+#REF!+#REF!+#REF!+#REF!)</f>
        <v>#REF!</v>
      </c>
      <c r="K85" s="31"/>
      <c r="L85" s="40" t="e">
        <f>SUM(#REF!+#REF!+#REF!+#REF!+#REF!+#REF!+#REF!+#REF!+#REF!+#REF!+#REF!+#REF!)</f>
        <v>#REF!</v>
      </c>
      <c r="M85" s="40" t="e">
        <f>SUM(#REF!+#REF!+#REF!+#REF!+#REF!+#REF!+#REF!+#REF!+#REF!+#REF!+#REF!+#REF!)</f>
        <v>#REF!</v>
      </c>
      <c r="N85" s="40" t="e">
        <f>SUM(#REF!+#REF!+#REF!+#REF!+#REF!+#REF!+#REF!+#REF!+#REF!+#REF!+#REF!+#REF!)</f>
        <v>#REF!</v>
      </c>
      <c r="O85" s="40" t="e">
        <f>SUM(#REF!+#REF!+#REF!+#REF!+#REF!+#REF!+#REF!+#REF!+#REF!+#REF!+#REF!+#REF!)</f>
        <v>#REF!</v>
      </c>
      <c r="P85" s="31"/>
      <c r="Q85" s="40" t="e">
        <f>SUM(#REF!+#REF!+#REF!+#REF!+#REF!+#REF!+#REF!+#REF!+#REF!+#REF!+#REF!+#REF!)</f>
        <v>#REF!</v>
      </c>
      <c r="R85" s="40" t="e">
        <f>SUM(#REF!+#REF!+#REF!+#REF!+#REF!+#REF!+#REF!+#REF!+#REF!+#REF!+#REF!+#REF!)</f>
        <v>#REF!</v>
      </c>
      <c r="S85" s="40" t="e">
        <f>SUM(#REF!+#REF!+#REF!+#REF!+#REF!+#REF!+#REF!+#REF!+#REF!+#REF!+#REF!+#REF!)</f>
        <v>#REF!</v>
      </c>
      <c r="T85" s="40" t="e">
        <f>SUM(#REF!+#REF!+#REF!+#REF!+#REF!+#REF!+#REF!+#REF!+#REF!+#REF!+#REF!+#REF!)</f>
        <v>#REF!</v>
      </c>
      <c r="U85" s="31"/>
      <c r="V85" s="40" t="e">
        <f>SUM(#REF!+#REF!+#REF!+#REF!+#REF!+#REF!+#REF!+#REF!+#REF!+#REF!+#REF!+#REF!)</f>
        <v>#REF!</v>
      </c>
      <c r="W85" s="40" t="e">
        <f>SUM(#REF!+#REF!+#REF!+#REF!+#REF!+#REF!+#REF!+#REF!+#REF!+#REF!+#REF!+#REF!)</f>
        <v>#REF!</v>
      </c>
      <c r="X85" s="40" t="e">
        <f>SUM(#REF!+#REF!+#REF!+#REF!+#REF!+#REF!+#REF!+#REF!+#REF!+#REF!+#REF!+#REF!)</f>
        <v>#REF!</v>
      </c>
      <c r="Y85" s="40" t="e">
        <f>SUM(#REF!+#REF!+#REF!+#REF!+#REF!+#REF!+#REF!+#REF!+#REF!+#REF!+#REF!+#REF!)</f>
        <v>#REF!</v>
      </c>
      <c r="Z85" s="31"/>
      <c r="AA85" s="40" t="e">
        <f>SUM(#REF!+#REF!+#REF!+#REF!+#REF!+#REF!+#REF!+#REF!+#REF!+#REF!+#REF!+#REF!)</f>
        <v>#REF!</v>
      </c>
      <c r="AB85" s="40" t="e">
        <f>SUM(#REF!+#REF!+#REF!+#REF!+#REF!+#REF!+#REF!+#REF!+#REF!+#REF!+#REF!+#REF!)</f>
        <v>#REF!</v>
      </c>
      <c r="AC85" s="40" t="e">
        <f>SUM(#REF!+#REF!+#REF!+#REF!+#REF!+#REF!+#REF!+#REF!+#REF!+#REF!+#REF!+#REF!)</f>
        <v>#REF!</v>
      </c>
      <c r="AD85" s="63">
        <v>536270.27</v>
      </c>
      <c r="AE85" s="63">
        <f>1228509.76-7898.88</f>
        <v>1220610.8800000001</v>
      </c>
      <c r="AF85" s="63">
        <v>1292016.5</v>
      </c>
      <c r="AG85" s="63">
        <f t="shared" si="10"/>
        <v>464864.65000000014</v>
      </c>
      <c r="AH85" s="63">
        <f t="shared" si="11"/>
        <v>1187654.3862400001</v>
      </c>
      <c r="AI85" s="63" t="e">
        <f>SUM(#REF!+#REF!+#REF!+#REF!+#REF!+#REF!+#REF!+#REF!+#REF!+#REF!+#REF!+#REF!)</f>
        <v>#REF!</v>
      </c>
    </row>
    <row r="86" spans="1:35" ht="12">
      <c r="A86" s="7">
        <f t="shared" si="12"/>
        <v>65</v>
      </c>
      <c r="B86" s="7">
        <v>29</v>
      </c>
      <c r="C86" s="6" t="s">
        <v>101</v>
      </c>
      <c r="D86" s="9" t="s">
        <v>102</v>
      </c>
      <c r="E86" s="40" t="e">
        <f>SUM(#REF!+#REF!+#REF!+#REF!+#REF!+#REF!+#REF!+#REF!+#REF!+#REF!+#REF!+#REF!)</f>
        <v>#REF!</v>
      </c>
      <c r="F86" s="31"/>
      <c r="G86" s="40" t="e">
        <f>SUM(#REF!+#REF!+#REF!+#REF!+#REF!+#REF!+#REF!+#REF!+#REF!+#REF!+#REF!+#REF!)</f>
        <v>#REF!</v>
      </c>
      <c r="H86" s="40" t="e">
        <f>SUM(#REF!+#REF!+#REF!+#REF!+#REF!+#REF!+#REF!+#REF!+#REF!+#REF!+#REF!+#REF!)</f>
        <v>#REF!</v>
      </c>
      <c r="I86" s="40" t="e">
        <f>SUM(#REF!+#REF!+#REF!+#REF!+#REF!+#REF!+#REF!+#REF!+#REF!+#REF!+#REF!+#REF!)</f>
        <v>#REF!</v>
      </c>
      <c r="J86" s="40" t="e">
        <f>SUM(#REF!+#REF!+#REF!+#REF!+#REF!+#REF!+#REF!+#REF!+#REF!+#REF!+#REF!+#REF!)</f>
        <v>#REF!</v>
      </c>
      <c r="K86" s="31"/>
      <c r="L86" s="40" t="e">
        <f>SUM(#REF!+#REF!+#REF!+#REF!+#REF!+#REF!+#REF!+#REF!+#REF!+#REF!+#REF!+#REF!)</f>
        <v>#REF!</v>
      </c>
      <c r="M86" s="40" t="e">
        <f>SUM(#REF!+#REF!+#REF!+#REF!+#REF!+#REF!+#REF!+#REF!+#REF!+#REF!+#REF!+#REF!)</f>
        <v>#REF!</v>
      </c>
      <c r="N86" s="40" t="e">
        <f>SUM(#REF!+#REF!+#REF!+#REF!+#REF!+#REF!+#REF!+#REF!+#REF!+#REF!+#REF!+#REF!)</f>
        <v>#REF!</v>
      </c>
      <c r="O86" s="40" t="e">
        <f>SUM(#REF!+#REF!+#REF!+#REF!+#REF!+#REF!+#REF!+#REF!+#REF!+#REF!+#REF!+#REF!)</f>
        <v>#REF!</v>
      </c>
      <c r="P86" s="31"/>
      <c r="Q86" s="40" t="e">
        <f>SUM(#REF!+#REF!+#REF!+#REF!+#REF!+#REF!+#REF!+#REF!+#REF!+#REF!+#REF!+#REF!)</f>
        <v>#REF!</v>
      </c>
      <c r="R86" s="40" t="e">
        <f>SUM(#REF!+#REF!+#REF!+#REF!+#REF!+#REF!+#REF!+#REF!+#REF!+#REF!+#REF!+#REF!)</f>
        <v>#REF!</v>
      </c>
      <c r="S86" s="40" t="e">
        <f>SUM(#REF!+#REF!+#REF!+#REF!+#REF!+#REF!+#REF!+#REF!+#REF!+#REF!+#REF!+#REF!)</f>
        <v>#REF!</v>
      </c>
      <c r="T86" s="40" t="e">
        <f>SUM(#REF!+#REF!+#REF!+#REF!+#REF!+#REF!+#REF!+#REF!+#REF!+#REF!+#REF!+#REF!)</f>
        <v>#REF!</v>
      </c>
      <c r="U86" s="31"/>
      <c r="V86" s="40" t="e">
        <f>SUM(#REF!+#REF!+#REF!+#REF!+#REF!+#REF!+#REF!+#REF!+#REF!+#REF!+#REF!+#REF!)</f>
        <v>#REF!</v>
      </c>
      <c r="W86" s="40" t="e">
        <f>SUM(#REF!+#REF!+#REF!+#REF!+#REF!+#REF!+#REF!+#REF!+#REF!+#REF!+#REF!+#REF!)</f>
        <v>#REF!</v>
      </c>
      <c r="X86" s="40" t="e">
        <f>SUM(#REF!+#REF!+#REF!+#REF!+#REF!+#REF!+#REF!+#REF!+#REF!+#REF!+#REF!+#REF!)</f>
        <v>#REF!</v>
      </c>
      <c r="Y86" s="40" t="e">
        <f>SUM(#REF!+#REF!+#REF!+#REF!+#REF!+#REF!+#REF!+#REF!+#REF!+#REF!+#REF!+#REF!)</f>
        <v>#REF!</v>
      </c>
      <c r="Z86" s="31"/>
      <c r="AA86" s="40" t="e">
        <f>SUM(#REF!+#REF!+#REF!+#REF!+#REF!+#REF!+#REF!+#REF!+#REF!+#REF!+#REF!+#REF!)</f>
        <v>#REF!</v>
      </c>
      <c r="AB86" s="40" t="e">
        <f>SUM(#REF!+#REF!+#REF!+#REF!+#REF!+#REF!+#REF!+#REF!+#REF!+#REF!+#REF!+#REF!)</f>
        <v>#REF!</v>
      </c>
      <c r="AC86" s="40" t="e">
        <f>SUM(#REF!+#REF!+#REF!+#REF!+#REF!+#REF!+#REF!+#REF!+#REF!+#REF!+#REF!+#REF!)</f>
        <v>#REF!</v>
      </c>
      <c r="AD86" s="63">
        <v>2059411.39</v>
      </c>
      <c r="AE86" s="63">
        <f>2025954.74-6910.51</f>
        <v>2019044.23</v>
      </c>
      <c r="AF86" s="63">
        <v>1709055.61</v>
      </c>
      <c r="AG86" s="63">
        <f t="shared" si="10"/>
        <v>2369400.01</v>
      </c>
      <c r="AH86" s="63">
        <f t="shared" si="11"/>
        <v>1964530.0357899999</v>
      </c>
      <c r="AI86" s="63" t="e">
        <f>SUM(#REF!+#REF!+#REF!+#REF!+#REF!+#REF!+#REF!+#REF!+#REF!+#REF!+#REF!+#REF!)</f>
        <v>#REF!</v>
      </c>
    </row>
    <row r="87" spans="1:35" ht="12">
      <c r="A87" s="11">
        <v>66</v>
      </c>
      <c r="B87" s="72">
        <v>15</v>
      </c>
      <c r="C87" s="86" t="s">
        <v>204</v>
      </c>
      <c r="D87" s="15" t="s">
        <v>182</v>
      </c>
      <c r="E87" s="71" t="e">
        <f>SUM(#REF!+#REF!+#REF!+#REF!+#REF!+#REF!+#REF!+#REF!+#REF!+#REF!+#REF!+#REF!)</f>
        <v>#REF!</v>
      </c>
      <c r="F87" s="94"/>
      <c r="G87" s="71" t="e">
        <f>SUM(#REF!+#REF!+#REF!+#REF!+#REF!+#REF!+#REF!+#REF!+#REF!+#REF!+#REF!+#REF!)</f>
        <v>#REF!</v>
      </c>
      <c r="H87" s="71" t="e">
        <f>SUM(#REF!+#REF!+#REF!+#REF!+#REF!+#REF!+#REF!+#REF!+#REF!+#REF!+#REF!+#REF!)</f>
        <v>#REF!</v>
      </c>
      <c r="I87" s="71" t="e">
        <f>SUM(#REF!+#REF!+#REF!+#REF!+#REF!+#REF!+#REF!+#REF!+#REF!+#REF!+#REF!+#REF!)</f>
        <v>#REF!</v>
      </c>
      <c r="J87" s="71" t="e">
        <f>SUM(#REF!+#REF!+#REF!+#REF!+#REF!+#REF!+#REF!+#REF!+#REF!+#REF!+#REF!+#REF!)</f>
        <v>#REF!</v>
      </c>
      <c r="K87" s="94"/>
      <c r="L87" s="71" t="e">
        <f>SUM(#REF!+#REF!+#REF!+#REF!+#REF!+#REF!+#REF!+#REF!+#REF!+#REF!+#REF!+#REF!)</f>
        <v>#REF!</v>
      </c>
      <c r="M87" s="71" t="e">
        <f>SUM(#REF!+#REF!+#REF!+#REF!+#REF!+#REF!+#REF!+#REF!+#REF!+#REF!+#REF!+#REF!)</f>
        <v>#REF!</v>
      </c>
      <c r="N87" s="71" t="e">
        <f>SUM(#REF!+#REF!+#REF!+#REF!+#REF!+#REF!+#REF!+#REF!+#REF!+#REF!+#REF!+#REF!)</f>
        <v>#REF!</v>
      </c>
      <c r="O87" s="71" t="e">
        <f>SUM(#REF!+#REF!+#REF!+#REF!+#REF!+#REF!+#REF!+#REF!+#REF!+#REF!+#REF!+#REF!)</f>
        <v>#REF!</v>
      </c>
      <c r="P87" s="94"/>
      <c r="Q87" s="71" t="e">
        <f>SUM(#REF!+#REF!+#REF!+#REF!+#REF!+#REF!+#REF!+#REF!+#REF!+#REF!+#REF!+#REF!)</f>
        <v>#REF!</v>
      </c>
      <c r="R87" s="71" t="e">
        <f>SUM(#REF!+#REF!+#REF!+#REF!+#REF!+#REF!+#REF!+#REF!+#REF!+#REF!+#REF!+#REF!)</f>
        <v>#REF!</v>
      </c>
      <c r="S87" s="71" t="e">
        <f>SUM(#REF!+#REF!+#REF!+#REF!+#REF!+#REF!+#REF!+#REF!+#REF!+#REF!+#REF!+#REF!)</f>
        <v>#REF!</v>
      </c>
      <c r="T87" s="71" t="e">
        <f>SUM(#REF!+#REF!+#REF!+#REF!+#REF!+#REF!+#REF!+#REF!+#REF!+#REF!+#REF!+#REF!)</f>
        <v>#REF!</v>
      </c>
      <c r="U87" s="94"/>
      <c r="V87" s="71" t="e">
        <f>SUM(#REF!+#REF!+#REF!+#REF!+#REF!+#REF!+#REF!+#REF!+#REF!+#REF!+#REF!+#REF!)</f>
        <v>#REF!</v>
      </c>
      <c r="W87" s="71" t="e">
        <f>SUM(#REF!+#REF!+#REF!+#REF!+#REF!+#REF!+#REF!+#REF!+#REF!+#REF!+#REF!+#REF!)</f>
        <v>#REF!</v>
      </c>
      <c r="X87" s="71" t="e">
        <f>SUM(#REF!+#REF!+#REF!+#REF!+#REF!+#REF!+#REF!+#REF!+#REF!+#REF!+#REF!+#REF!)</f>
        <v>#REF!</v>
      </c>
      <c r="Y87" s="71" t="e">
        <f>SUM(#REF!+#REF!+#REF!+#REF!+#REF!+#REF!+#REF!+#REF!+#REF!+#REF!+#REF!+#REF!)</f>
        <v>#REF!</v>
      </c>
      <c r="Z87" s="94"/>
      <c r="AA87" s="71" t="e">
        <f>SUM(#REF!+#REF!+#REF!+#REF!+#REF!+#REF!+#REF!+#REF!+#REF!+#REF!+#REF!+#REF!)</f>
        <v>#REF!</v>
      </c>
      <c r="AB87" s="71" t="e">
        <f>SUM(#REF!+#REF!+#REF!+#REF!+#REF!+#REF!+#REF!+#REF!+#REF!+#REF!+#REF!+#REF!)</f>
        <v>#REF!</v>
      </c>
      <c r="AC87" s="71" t="e">
        <f>SUM(#REF!+#REF!+#REF!+#REF!+#REF!+#REF!+#REF!+#REF!+#REF!+#REF!+#REF!+#REF!)</f>
        <v>#REF!</v>
      </c>
      <c r="AD87" s="69">
        <v>454803.19</v>
      </c>
      <c r="AE87" s="69">
        <f>1053732.2-363.68</f>
        <v>1053368.52</v>
      </c>
      <c r="AF87" s="69">
        <v>1157711.65</v>
      </c>
      <c r="AG87" s="69">
        <f t="shared" si="10"/>
        <v>350460.06000000006</v>
      </c>
      <c r="AH87" s="69">
        <f t="shared" si="11"/>
        <v>1024927.56996</v>
      </c>
      <c r="AI87" s="69" t="e">
        <f>SUM(#REF!+#REF!+#REF!+#REF!+#REF!+#REF!+#REF!+#REF!+#REF!+#REF!+#REF!+#REF!)</f>
        <v>#REF!</v>
      </c>
    </row>
    <row r="88" spans="1:35" s="14" customFormat="1" ht="12.75" thickBot="1">
      <c r="A88" s="107" t="s">
        <v>181</v>
      </c>
      <c r="B88" s="107"/>
      <c r="C88" s="107"/>
      <c r="D88" s="107"/>
      <c r="E88" s="32" t="e">
        <f>SUM(E73:E87)</f>
        <v>#REF!</v>
      </c>
      <c r="F88" s="32">
        <f>SUM(F73:F87)</f>
        <v>0</v>
      </c>
      <c r="G88" s="32" t="e">
        <f>SUM(G73:G87)</f>
        <v>#REF!</v>
      </c>
      <c r="H88" s="32" t="e">
        <f>SUM(H73:H87)</f>
        <v>#REF!</v>
      </c>
      <c r="I88" s="32" t="e">
        <f>SUM(I73:I87)</f>
        <v>#REF!</v>
      </c>
      <c r="J88" s="32" t="e">
        <f aca="true" t="shared" si="13" ref="J88:AD88">SUM(J73:J87)</f>
        <v>#REF!</v>
      </c>
      <c r="K88" s="32">
        <f>SUM(K73:K87)</f>
        <v>0</v>
      </c>
      <c r="L88" s="32" t="e">
        <f t="shared" si="13"/>
        <v>#REF!</v>
      </c>
      <c r="M88" s="32" t="e">
        <f t="shared" si="13"/>
        <v>#REF!</v>
      </c>
      <c r="N88" s="32" t="e">
        <f t="shared" si="13"/>
        <v>#REF!</v>
      </c>
      <c r="O88" s="32" t="e">
        <f t="shared" si="13"/>
        <v>#REF!</v>
      </c>
      <c r="P88" s="32">
        <f>SUM(P73:P87)</f>
        <v>0</v>
      </c>
      <c r="Q88" s="32" t="e">
        <f t="shared" si="13"/>
        <v>#REF!</v>
      </c>
      <c r="R88" s="32" t="e">
        <f t="shared" si="13"/>
        <v>#REF!</v>
      </c>
      <c r="S88" s="32" t="e">
        <f t="shared" si="13"/>
        <v>#REF!</v>
      </c>
      <c r="T88" s="32" t="e">
        <f t="shared" si="13"/>
        <v>#REF!</v>
      </c>
      <c r="U88" s="32">
        <f>SUM(U73:U87)</f>
        <v>0</v>
      </c>
      <c r="V88" s="32" t="e">
        <f t="shared" si="13"/>
        <v>#REF!</v>
      </c>
      <c r="W88" s="32" t="e">
        <f t="shared" si="13"/>
        <v>#REF!</v>
      </c>
      <c r="X88" s="32" t="e">
        <f t="shared" si="13"/>
        <v>#REF!</v>
      </c>
      <c r="Y88" s="32" t="e">
        <f t="shared" si="13"/>
        <v>#REF!</v>
      </c>
      <c r="Z88" s="32">
        <f>SUM(Z73:Z87)</f>
        <v>0</v>
      </c>
      <c r="AA88" s="32" t="e">
        <f t="shared" si="13"/>
        <v>#REF!</v>
      </c>
      <c r="AB88" s="32" t="e">
        <f t="shared" si="13"/>
        <v>#REF!</v>
      </c>
      <c r="AC88" s="32" t="e">
        <f t="shared" si="13"/>
        <v>#REF!</v>
      </c>
      <c r="AD88" s="66">
        <f t="shared" si="13"/>
        <v>33755865.24</v>
      </c>
      <c r="AE88" s="66">
        <f>SUM(AE73:AE87)</f>
        <v>84529100.73</v>
      </c>
      <c r="AF88" s="66">
        <f>SUM(AF73:AF87)</f>
        <v>87020536.58</v>
      </c>
      <c r="AG88" s="66">
        <f>SUM(AG73:AG87)</f>
        <v>31264429.38999999</v>
      </c>
      <c r="AH88" s="66">
        <f>SUM(AH73:AH87)</f>
        <v>82246815.01029</v>
      </c>
      <c r="AI88" s="66" t="e">
        <f>SUM(AI73:AI87)</f>
        <v>#REF!</v>
      </c>
    </row>
    <row r="89" spans="1:35" s="4" customFormat="1" ht="21" customHeight="1">
      <c r="A89" s="19"/>
      <c r="B89" s="19"/>
      <c r="C89" s="19"/>
      <c r="D89" s="19"/>
      <c r="E89" s="46"/>
      <c r="F89" s="47"/>
      <c r="G89" s="47"/>
      <c r="H89" s="47"/>
      <c r="I89" s="47"/>
      <c r="J89" s="46"/>
      <c r="K89" s="47"/>
      <c r="L89" s="47"/>
      <c r="M89" s="47"/>
      <c r="N89" s="47"/>
      <c r="O89" s="46"/>
      <c r="P89" s="47"/>
      <c r="Q89" s="47"/>
      <c r="R89" s="47"/>
      <c r="S89" s="47"/>
      <c r="T89" s="46"/>
      <c r="U89" s="47"/>
      <c r="V89" s="47"/>
      <c r="W89" s="47"/>
      <c r="X89" s="47"/>
      <c r="Y89" s="46"/>
      <c r="Z89" s="47"/>
      <c r="AA89" s="47"/>
      <c r="AB89" s="47"/>
      <c r="AC89" s="47"/>
      <c r="AD89" s="47"/>
      <c r="AE89" s="46"/>
      <c r="AF89" s="46"/>
      <c r="AG89" s="46"/>
      <c r="AH89" s="46"/>
      <c r="AI89" s="46"/>
    </row>
    <row r="90" spans="1:35" s="4" customFormat="1" ht="15.75" customHeight="1">
      <c r="A90" s="108" t="s">
        <v>179</v>
      </c>
      <c r="B90" s="109"/>
      <c r="C90" s="109"/>
      <c r="D90" s="110"/>
      <c r="E90" s="48"/>
      <c r="F90" s="49"/>
      <c r="G90" s="49"/>
      <c r="H90" s="49"/>
      <c r="I90" s="49"/>
      <c r="J90" s="48"/>
      <c r="K90" s="49"/>
      <c r="L90" s="49"/>
      <c r="M90" s="49"/>
      <c r="N90" s="49"/>
      <c r="O90" s="48"/>
      <c r="P90" s="49"/>
      <c r="Q90" s="49"/>
      <c r="R90" s="49"/>
      <c r="S90" s="49"/>
      <c r="T90" s="48"/>
      <c r="U90" s="49"/>
      <c r="V90" s="49"/>
      <c r="W90" s="49"/>
      <c r="X90" s="49"/>
      <c r="Y90" s="48"/>
      <c r="Z90" s="49"/>
      <c r="AA90" s="49"/>
      <c r="AB90" s="49"/>
      <c r="AC90" s="49"/>
      <c r="AD90" s="49"/>
      <c r="AE90" s="48"/>
      <c r="AF90" s="48"/>
      <c r="AG90" s="48"/>
      <c r="AH90" s="48"/>
      <c r="AI90" s="48"/>
    </row>
    <row r="91" spans="1:35" s="4" customFormat="1" ht="15.75" customHeight="1">
      <c r="A91" s="16">
        <v>67</v>
      </c>
      <c r="B91" s="73">
        <v>2</v>
      </c>
      <c r="C91" s="85" t="s">
        <v>186</v>
      </c>
      <c r="D91" s="9" t="s">
        <v>185</v>
      </c>
      <c r="E91" s="71" t="e">
        <f>SUM(#REF!+#REF!+#REF!+#REF!+#REF!+#REF!+#REF!+#REF!+#REF!+#REF!+#REF!+#REF!)</f>
        <v>#REF!</v>
      </c>
      <c r="F91" s="94"/>
      <c r="G91" s="71" t="e">
        <f>SUM(#REF!+#REF!+#REF!+#REF!+#REF!+#REF!+#REF!+#REF!+#REF!+#REF!+#REF!+#REF!)</f>
        <v>#REF!</v>
      </c>
      <c r="H91" s="71" t="e">
        <f>SUM(#REF!+#REF!+#REF!+#REF!+#REF!+#REF!+#REF!+#REF!+#REF!+#REF!+#REF!+#REF!)</f>
        <v>#REF!</v>
      </c>
      <c r="I91" s="71" t="e">
        <f>SUM(#REF!+#REF!+#REF!+#REF!+#REF!+#REF!+#REF!+#REF!+#REF!+#REF!+#REF!+#REF!)</f>
        <v>#REF!</v>
      </c>
      <c r="J91" s="71" t="e">
        <f>SUM(#REF!+#REF!+#REF!+#REF!+#REF!+#REF!+#REF!+#REF!+#REF!+#REF!+#REF!+#REF!)</f>
        <v>#REF!</v>
      </c>
      <c r="K91" s="94"/>
      <c r="L91" s="71" t="e">
        <f>SUM(#REF!+#REF!+#REF!+#REF!+#REF!+#REF!+#REF!+#REF!+#REF!+#REF!+#REF!+#REF!)</f>
        <v>#REF!</v>
      </c>
      <c r="M91" s="71" t="e">
        <f>SUM(#REF!+#REF!+#REF!+#REF!+#REF!+#REF!+#REF!+#REF!+#REF!+#REF!+#REF!+#REF!)</f>
        <v>#REF!</v>
      </c>
      <c r="N91" s="71" t="e">
        <f>SUM(#REF!+#REF!+#REF!+#REF!+#REF!+#REF!+#REF!+#REF!+#REF!+#REF!+#REF!+#REF!)</f>
        <v>#REF!</v>
      </c>
      <c r="O91" s="71" t="e">
        <f>SUM(#REF!+#REF!+#REF!+#REF!+#REF!+#REF!+#REF!+#REF!+#REF!+#REF!+#REF!+#REF!)</f>
        <v>#REF!</v>
      </c>
      <c r="P91" s="94"/>
      <c r="Q91" s="71" t="e">
        <f>SUM(#REF!+#REF!+#REF!+#REF!+#REF!+#REF!+#REF!+#REF!+#REF!+#REF!+#REF!+#REF!)</f>
        <v>#REF!</v>
      </c>
      <c r="R91" s="71" t="e">
        <f>SUM(#REF!+#REF!+#REF!+#REF!+#REF!+#REF!+#REF!+#REF!+#REF!+#REF!+#REF!+#REF!)</f>
        <v>#REF!</v>
      </c>
      <c r="S91" s="71" t="e">
        <f>SUM(#REF!+#REF!+#REF!+#REF!+#REF!+#REF!+#REF!+#REF!+#REF!+#REF!+#REF!+#REF!)</f>
        <v>#REF!</v>
      </c>
      <c r="T91" s="71" t="e">
        <f>SUM(#REF!+#REF!+#REF!+#REF!+#REF!+#REF!+#REF!+#REF!+#REF!+#REF!+#REF!+#REF!)</f>
        <v>#REF!</v>
      </c>
      <c r="U91" s="94"/>
      <c r="V91" s="71" t="e">
        <f>SUM(#REF!+#REF!+#REF!+#REF!+#REF!+#REF!+#REF!+#REF!+#REF!+#REF!+#REF!+#REF!)</f>
        <v>#REF!</v>
      </c>
      <c r="W91" s="71" t="e">
        <f>SUM(#REF!+#REF!+#REF!+#REF!+#REF!+#REF!+#REF!+#REF!+#REF!+#REF!+#REF!+#REF!)</f>
        <v>#REF!</v>
      </c>
      <c r="X91" s="71" t="e">
        <f>SUM(#REF!+#REF!+#REF!+#REF!+#REF!+#REF!+#REF!+#REF!+#REF!+#REF!+#REF!+#REF!)</f>
        <v>#REF!</v>
      </c>
      <c r="Y91" s="71" t="e">
        <f>SUM(#REF!+#REF!+#REF!+#REF!+#REF!+#REF!+#REF!+#REF!+#REF!+#REF!+#REF!+#REF!)</f>
        <v>#REF!</v>
      </c>
      <c r="Z91" s="94"/>
      <c r="AA91" s="71" t="e">
        <f>SUM(#REF!+#REF!+#REF!+#REF!+#REF!+#REF!+#REF!+#REF!+#REF!+#REF!+#REF!+#REF!)</f>
        <v>#REF!</v>
      </c>
      <c r="AB91" s="71" t="e">
        <f>SUM(#REF!+#REF!+#REF!+#REF!+#REF!+#REF!+#REF!+#REF!+#REF!+#REF!+#REF!+#REF!)</f>
        <v>#REF!</v>
      </c>
      <c r="AC91" s="71" t="e">
        <f>SUM(#REF!+#REF!+#REF!+#REF!+#REF!+#REF!+#REF!+#REF!+#REF!+#REF!+#REF!+#REF!)</f>
        <v>#REF!</v>
      </c>
      <c r="AD91" s="69">
        <v>682087.48</v>
      </c>
      <c r="AE91" s="69">
        <f>2354348.44-11588.09</f>
        <v>2342760.35</v>
      </c>
      <c r="AF91" s="69">
        <v>2329988.17</v>
      </c>
      <c r="AG91" s="69">
        <f aca="true" t="shared" si="14" ref="AG91:AG113">SUM(AD91+AE91-AF91)</f>
        <v>694859.6600000001</v>
      </c>
      <c r="AH91" s="69">
        <f aca="true" t="shared" si="15" ref="AH91:AH113">SUM(AE91*97.3%)</f>
        <v>2279505.82055</v>
      </c>
      <c r="AI91" s="69" t="e">
        <f>SUM(#REF!+#REF!+#REF!+#REF!+#REF!+#REF!+#REF!+#REF!+#REF!+#REF!+#REF!+#REF!)</f>
        <v>#REF!</v>
      </c>
    </row>
    <row r="92" spans="1:35" ht="14.25" customHeight="1">
      <c r="A92" s="16">
        <v>68</v>
      </c>
      <c r="B92" s="16">
        <v>37</v>
      </c>
      <c r="C92" s="6" t="s">
        <v>113</v>
      </c>
      <c r="D92" s="9" t="s">
        <v>154</v>
      </c>
      <c r="E92" s="40" t="e">
        <f>SUM(#REF!+#REF!+#REF!+#REF!+#REF!+#REF!+#REF!+#REF!+#REF!+#REF!+#REF!+#REF!)</f>
        <v>#REF!</v>
      </c>
      <c r="F92" s="31"/>
      <c r="G92" s="40" t="e">
        <f>SUM(#REF!+#REF!+#REF!+#REF!+#REF!+#REF!+#REF!+#REF!+#REF!+#REF!+#REF!+#REF!)</f>
        <v>#REF!</v>
      </c>
      <c r="H92" s="40" t="e">
        <f>SUM(#REF!+#REF!+#REF!+#REF!+#REF!+#REF!+#REF!+#REF!+#REF!+#REF!+#REF!+#REF!)</f>
        <v>#REF!</v>
      </c>
      <c r="I92" s="40" t="e">
        <f>SUM(#REF!+#REF!+#REF!+#REF!+#REF!+#REF!+#REF!+#REF!+#REF!+#REF!+#REF!+#REF!)</f>
        <v>#REF!</v>
      </c>
      <c r="J92" s="40" t="e">
        <f>SUM(#REF!+#REF!+#REF!+#REF!+#REF!+#REF!+#REF!+#REF!+#REF!+#REF!+#REF!+#REF!)</f>
        <v>#REF!</v>
      </c>
      <c r="K92" s="31"/>
      <c r="L92" s="40" t="e">
        <f>SUM(#REF!+#REF!+#REF!+#REF!+#REF!+#REF!+#REF!+#REF!+#REF!+#REF!+#REF!+#REF!)</f>
        <v>#REF!</v>
      </c>
      <c r="M92" s="40" t="e">
        <f>SUM(#REF!+#REF!+#REF!+#REF!+#REF!+#REF!+#REF!+#REF!+#REF!+#REF!+#REF!+#REF!)</f>
        <v>#REF!</v>
      </c>
      <c r="N92" s="40" t="e">
        <f>SUM(#REF!+#REF!+#REF!+#REF!+#REF!+#REF!+#REF!+#REF!+#REF!+#REF!+#REF!+#REF!)</f>
        <v>#REF!</v>
      </c>
      <c r="O92" s="40" t="e">
        <f>SUM(#REF!+#REF!+#REF!+#REF!+#REF!+#REF!+#REF!+#REF!+#REF!+#REF!+#REF!+#REF!)</f>
        <v>#REF!</v>
      </c>
      <c r="P92" s="31"/>
      <c r="Q92" s="40" t="e">
        <f>SUM(#REF!+#REF!+#REF!+#REF!+#REF!+#REF!+#REF!+#REF!+#REF!+#REF!+#REF!+#REF!)</f>
        <v>#REF!</v>
      </c>
      <c r="R92" s="40" t="e">
        <f>SUM(#REF!+#REF!+#REF!+#REF!+#REF!+#REF!+#REF!+#REF!+#REF!+#REF!+#REF!+#REF!)</f>
        <v>#REF!</v>
      </c>
      <c r="S92" s="40" t="e">
        <f>SUM(#REF!+#REF!+#REF!+#REF!+#REF!+#REF!+#REF!+#REF!+#REF!+#REF!+#REF!+#REF!)</f>
        <v>#REF!</v>
      </c>
      <c r="T92" s="40" t="e">
        <f>SUM(#REF!+#REF!+#REF!+#REF!+#REF!+#REF!+#REF!+#REF!+#REF!+#REF!+#REF!+#REF!)</f>
        <v>#REF!</v>
      </c>
      <c r="U92" s="31"/>
      <c r="V92" s="40" t="e">
        <f>SUM(#REF!+#REF!+#REF!+#REF!+#REF!+#REF!+#REF!+#REF!+#REF!+#REF!+#REF!+#REF!)</f>
        <v>#REF!</v>
      </c>
      <c r="W92" s="40" t="e">
        <f>SUM(#REF!+#REF!+#REF!+#REF!+#REF!+#REF!+#REF!+#REF!+#REF!+#REF!+#REF!+#REF!)</f>
        <v>#REF!</v>
      </c>
      <c r="X92" s="40" t="e">
        <f>SUM(#REF!+#REF!+#REF!+#REF!+#REF!+#REF!+#REF!+#REF!+#REF!+#REF!+#REF!+#REF!)</f>
        <v>#REF!</v>
      </c>
      <c r="Y92" s="40" t="e">
        <f>SUM(#REF!+#REF!+#REF!+#REF!+#REF!+#REF!+#REF!+#REF!+#REF!+#REF!+#REF!+#REF!)</f>
        <v>#REF!</v>
      </c>
      <c r="Z92" s="31"/>
      <c r="AA92" s="40" t="e">
        <f>SUM(#REF!+#REF!+#REF!+#REF!+#REF!+#REF!+#REF!+#REF!+#REF!+#REF!+#REF!+#REF!)</f>
        <v>#REF!</v>
      </c>
      <c r="AB92" s="40" t="e">
        <f>SUM(#REF!+#REF!+#REF!+#REF!+#REF!+#REF!+#REF!+#REF!+#REF!+#REF!+#REF!+#REF!)</f>
        <v>#REF!</v>
      </c>
      <c r="AC92" s="40" t="e">
        <f>SUM(#REF!+#REF!+#REF!+#REF!+#REF!+#REF!+#REF!+#REF!+#REF!+#REF!+#REF!+#REF!)</f>
        <v>#REF!</v>
      </c>
      <c r="AD92" s="63">
        <v>2063032.44</v>
      </c>
      <c r="AE92" s="63">
        <f>5643958.9+27662.59</f>
        <v>5671621.49</v>
      </c>
      <c r="AF92" s="63">
        <v>5709253.86</v>
      </c>
      <c r="AG92" s="63">
        <f t="shared" si="14"/>
        <v>2025400.0699999994</v>
      </c>
      <c r="AH92" s="63">
        <f t="shared" si="15"/>
        <v>5518487.709770001</v>
      </c>
      <c r="AI92" s="63" t="e">
        <f>SUM(#REF!+#REF!+#REF!+#REF!+#REF!+#REF!+#REF!+#REF!+#REF!+#REF!+#REF!+#REF!)</f>
        <v>#REF!</v>
      </c>
    </row>
    <row r="93" spans="1:35" ht="12">
      <c r="A93" s="16">
        <v>69</v>
      </c>
      <c r="B93" s="73">
        <v>7</v>
      </c>
      <c r="C93" s="85" t="s">
        <v>110</v>
      </c>
      <c r="D93" s="9" t="s">
        <v>155</v>
      </c>
      <c r="E93" s="71" t="e">
        <f>SUM(#REF!+#REF!+#REF!+#REF!+#REF!+#REF!+#REF!+#REF!+#REF!+#REF!+#REF!+#REF!)</f>
        <v>#REF!</v>
      </c>
      <c r="F93" s="94"/>
      <c r="G93" s="71" t="e">
        <f>SUM(#REF!+#REF!+#REF!+#REF!+#REF!+#REF!+#REF!+#REF!+#REF!+#REF!+#REF!+#REF!)</f>
        <v>#REF!</v>
      </c>
      <c r="H93" s="71" t="e">
        <f>SUM(#REF!+#REF!+#REF!+#REF!+#REF!+#REF!+#REF!+#REF!+#REF!+#REF!+#REF!+#REF!)</f>
        <v>#REF!</v>
      </c>
      <c r="I93" s="71" t="e">
        <f>SUM(#REF!+#REF!+#REF!+#REF!+#REF!+#REF!+#REF!+#REF!+#REF!+#REF!+#REF!+#REF!)</f>
        <v>#REF!</v>
      </c>
      <c r="J93" s="71" t="e">
        <f>SUM(#REF!+#REF!+#REF!+#REF!+#REF!+#REF!+#REF!+#REF!+#REF!+#REF!+#REF!+#REF!)</f>
        <v>#REF!</v>
      </c>
      <c r="K93" s="94"/>
      <c r="L93" s="71" t="e">
        <f>SUM(#REF!+#REF!+#REF!+#REF!+#REF!+#REF!+#REF!+#REF!+#REF!+#REF!+#REF!+#REF!)</f>
        <v>#REF!</v>
      </c>
      <c r="M93" s="71" t="e">
        <f>SUM(#REF!+#REF!+#REF!+#REF!+#REF!+#REF!+#REF!+#REF!+#REF!+#REF!+#REF!+#REF!)</f>
        <v>#REF!</v>
      </c>
      <c r="N93" s="71" t="e">
        <f>SUM(#REF!+#REF!+#REF!+#REF!+#REF!+#REF!+#REF!+#REF!+#REF!+#REF!+#REF!+#REF!)</f>
        <v>#REF!</v>
      </c>
      <c r="O93" s="71" t="e">
        <f>SUM(#REF!+#REF!+#REF!+#REF!+#REF!+#REF!+#REF!+#REF!+#REF!+#REF!+#REF!+#REF!)</f>
        <v>#REF!</v>
      </c>
      <c r="P93" s="94"/>
      <c r="Q93" s="71" t="e">
        <f>SUM(#REF!+#REF!+#REF!+#REF!+#REF!+#REF!+#REF!+#REF!+#REF!+#REF!+#REF!+#REF!)</f>
        <v>#REF!</v>
      </c>
      <c r="R93" s="71" t="e">
        <f>SUM(#REF!+#REF!+#REF!+#REF!+#REF!+#REF!+#REF!+#REF!+#REF!+#REF!+#REF!+#REF!)</f>
        <v>#REF!</v>
      </c>
      <c r="S93" s="71" t="e">
        <f>SUM(#REF!+#REF!+#REF!+#REF!+#REF!+#REF!+#REF!+#REF!+#REF!+#REF!+#REF!+#REF!)</f>
        <v>#REF!</v>
      </c>
      <c r="T93" s="71" t="e">
        <f>SUM(#REF!+#REF!+#REF!+#REF!+#REF!+#REF!+#REF!+#REF!+#REF!+#REF!+#REF!+#REF!)</f>
        <v>#REF!</v>
      </c>
      <c r="U93" s="94"/>
      <c r="V93" s="71" t="e">
        <f>SUM(#REF!+#REF!+#REF!+#REF!+#REF!+#REF!+#REF!+#REF!+#REF!+#REF!+#REF!+#REF!)</f>
        <v>#REF!</v>
      </c>
      <c r="W93" s="71" t="e">
        <f>SUM(#REF!+#REF!+#REF!+#REF!+#REF!+#REF!+#REF!+#REF!+#REF!+#REF!+#REF!+#REF!)</f>
        <v>#REF!</v>
      </c>
      <c r="X93" s="71" t="e">
        <f>SUM(#REF!+#REF!+#REF!+#REF!+#REF!+#REF!+#REF!+#REF!+#REF!+#REF!+#REF!+#REF!)</f>
        <v>#REF!</v>
      </c>
      <c r="Y93" s="71" t="e">
        <f>SUM(#REF!+#REF!+#REF!+#REF!+#REF!+#REF!+#REF!+#REF!+#REF!+#REF!+#REF!+#REF!)</f>
        <v>#REF!</v>
      </c>
      <c r="Z93" s="94"/>
      <c r="AA93" s="71" t="e">
        <f>SUM(#REF!+#REF!+#REF!+#REF!+#REF!+#REF!+#REF!+#REF!+#REF!+#REF!+#REF!+#REF!)</f>
        <v>#REF!</v>
      </c>
      <c r="AB93" s="71" t="e">
        <f>SUM(#REF!+#REF!+#REF!+#REF!+#REF!+#REF!+#REF!+#REF!+#REF!+#REF!+#REF!+#REF!)</f>
        <v>#REF!</v>
      </c>
      <c r="AC93" s="71" t="e">
        <f>SUM(#REF!+#REF!+#REF!+#REF!+#REF!+#REF!+#REF!+#REF!+#REF!+#REF!+#REF!+#REF!)</f>
        <v>#REF!</v>
      </c>
      <c r="AD93" s="69">
        <v>334859.45</v>
      </c>
      <c r="AE93" s="69">
        <f>879384.55-4635.24</f>
        <v>874749.31</v>
      </c>
      <c r="AF93" s="69">
        <v>831858.43</v>
      </c>
      <c r="AG93" s="69">
        <f t="shared" si="14"/>
        <v>377750.32999999996</v>
      </c>
      <c r="AH93" s="69">
        <f t="shared" si="15"/>
        <v>851131.07863</v>
      </c>
      <c r="AI93" s="69" t="e">
        <f>SUM(#REF!+#REF!+#REF!+#REF!+#REF!+#REF!+#REF!+#REF!+#REF!+#REF!+#REF!+#REF!)</f>
        <v>#REF!</v>
      </c>
    </row>
    <row r="94" spans="1:35" ht="12">
      <c r="A94" s="16">
        <v>70</v>
      </c>
      <c r="B94" s="73">
        <v>7</v>
      </c>
      <c r="C94" s="85" t="s">
        <v>111</v>
      </c>
      <c r="D94" s="9" t="s">
        <v>156</v>
      </c>
      <c r="E94" s="71" t="e">
        <f>SUM(#REF!+#REF!+#REF!+#REF!+#REF!+#REF!+#REF!+#REF!+#REF!+#REF!+#REF!+#REF!)</f>
        <v>#REF!</v>
      </c>
      <c r="F94" s="94"/>
      <c r="G94" s="71" t="e">
        <f>SUM(#REF!+#REF!+#REF!+#REF!+#REF!+#REF!+#REF!+#REF!+#REF!+#REF!+#REF!+#REF!)</f>
        <v>#REF!</v>
      </c>
      <c r="H94" s="71" t="e">
        <f>SUM(#REF!+#REF!+#REF!+#REF!+#REF!+#REF!+#REF!+#REF!+#REF!+#REF!+#REF!+#REF!)</f>
        <v>#REF!</v>
      </c>
      <c r="I94" s="71" t="e">
        <f>SUM(#REF!+#REF!+#REF!+#REF!+#REF!+#REF!+#REF!+#REF!+#REF!+#REF!+#REF!+#REF!)</f>
        <v>#REF!</v>
      </c>
      <c r="J94" s="71" t="e">
        <f>SUM(#REF!+#REF!+#REF!+#REF!+#REF!+#REF!+#REF!+#REF!+#REF!+#REF!+#REF!+#REF!)</f>
        <v>#REF!</v>
      </c>
      <c r="K94" s="94"/>
      <c r="L94" s="71" t="e">
        <f>SUM(#REF!+#REF!+#REF!+#REF!+#REF!+#REF!+#REF!+#REF!+#REF!+#REF!+#REF!+#REF!)</f>
        <v>#REF!</v>
      </c>
      <c r="M94" s="71" t="e">
        <f>SUM(#REF!+#REF!+#REF!+#REF!+#REF!+#REF!+#REF!+#REF!+#REF!+#REF!+#REF!+#REF!)</f>
        <v>#REF!</v>
      </c>
      <c r="N94" s="71" t="e">
        <f>SUM(#REF!+#REF!+#REF!+#REF!+#REF!+#REF!+#REF!+#REF!+#REF!+#REF!+#REF!+#REF!)</f>
        <v>#REF!</v>
      </c>
      <c r="O94" s="71" t="e">
        <f>SUM(#REF!+#REF!+#REF!+#REF!+#REF!+#REF!+#REF!+#REF!+#REF!+#REF!+#REF!+#REF!)</f>
        <v>#REF!</v>
      </c>
      <c r="P94" s="94"/>
      <c r="Q94" s="71" t="e">
        <f>SUM(#REF!+#REF!+#REF!+#REF!+#REF!+#REF!+#REF!+#REF!+#REF!+#REF!+#REF!+#REF!)</f>
        <v>#REF!</v>
      </c>
      <c r="R94" s="71" t="e">
        <f>SUM(#REF!+#REF!+#REF!+#REF!+#REF!+#REF!+#REF!+#REF!+#REF!+#REF!+#REF!+#REF!)</f>
        <v>#REF!</v>
      </c>
      <c r="S94" s="71" t="e">
        <f>SUM(#REF!+#REF!+#REF!+#REF!+#REF!+#REF!+#REF!+#REF!+#REF!+#REF!+#REF!+#REF!)</f>
        <v>#REF!</v>
      </c>
      <c r="T94" s="71" t="e">
        <f>SUM(#REF!+#REF!+#REF!+#REF!+#REF!+#REF!+#REF!+#REF!+#REF!+#REF!+#REF!+#REF!)</f>
        <v>#REF!</v>
      </c>
      <c r="U94" s="94"/>
      <c r="V94" s="71" t="e">
        <f>SUM(#REF!+#REF!+#REF!+#REF!+#REF!+#REF!+#REF!+#REF!+#REF!+#REF!+#REF!+#REF!)</f>
        <v>#REF!</v>
      </c>
      <c r="W94" s="71" t="e">
        <f>SUM(#REF!+#REF!+#REF!+#REF!+#REF!+#REF!+#REF!+#REF!+#REF!+#REF!+#REF!+#REF!)</f>
        <v>#REF!</v>
      </c>
      <c r="X94" s="71" t="e">
        <f>SUM(#REF!+#REF!+#REF!+#REF!+#REF!+#REF!+#REF!+#REF!+#REF!+#REF!+#REF!+#REF!)</f>
        <v>#REF!</v>
      </c>
      <c r="Y94" s="71" t="e">
        <f>SUM(#REF!+#REF!+#REF!+#REF!+#REF!+#REF!+#REF!+#REF!+#REF!+#REF!+#REF!+#REF!)</f>
        <v>#REF!</v>
      </c>
      <c r="Z94" s="94"/>
      <c r="AA94" s="71" t="e">
        <f>SUM(#REF!+#REF!+#REF!+#REF!+#REF!+#REF!+#REF!+#REF!+#REF!+#REF!+#REF!+#REF!)</f>
        <v>#REF!</v>
      </c>
      <c r="AB94" s="71" t="e">
        <f>SUM(#REF!+#REF!+#REF!+#REF!+#REF!+#REF!+#REF!+#REF!+#REF!+#REF!+#REF!+#REF!)</f>
        <v>#REF!</v>
      </c>
      <c r="AC94" s="71" t="e">
        <f>SUM(#REF!+#REF!+#REF!+#REF!+#REF!+#REF!+#REF!+#REF!+#REF!+#REF!+#REF!+#REF!)</f>
        <v>#REF!</v>
      </c>
      <c r="AD94" s="69">
        <v>229175.62</v>
      </c>
      <c r="AE94" s="69">
        <f>853376.67-1027.99</f>
        <v>852348.68</v>
      </c>
      <c r="AF94" s="69">
        <v>826150.12</v>
      </c>
      <c r="AG94" s="69">
        <f t="shared" si="14"/>
        <v>255374.18000000005</v>
      </c>
      <c r="AH94" s="69">
        <f t="shared" si="15"/>
        <v>829335.26564</v>
      </c>
      <c r="AI94" s="69" t="e">
        <f>SUM(#REF!+#REF!+#REF!+#REF!+#REF!+#REF!+#REF!+#REF!+#REF!+#REF!+#REF!+#REF!)</f>
        <v>#REF!</v>
      </c>
    </row>
    <row r="95" spans="1:35" ht="12">
      <c r="A95" s="16">
        <v>71</v>
      </c>
      <c r="B95" s="16">
        <v>35</v>
      </c>
      <c r="C95" s="6" t="s">
        <v>122</v>
      </c>
      <c r="D95" s="9" t="s">
        <v>157</v>
      </c>
      <c r="E95" s="40" t="e">
        <f>SUM(#REF!+#REF!+#REF!+#REF!+#REF!+#REF!+#REF!+#REF!+#REF!+#REF!+#REF!+#REF!)</f>
        <v>#REF!</v>
      </c>
      <c r="F95" s="31"/>
      <c r="G95" s="40" t="e">
        <f>SUM(#REF!+#REF!+#REF!+#REF!+#REF!+#REF!+#REF!+#REF!+#REF!+#REF!+#REF!+#REF!)</f>
        <v>#REF!</v>
      </c>
      <c r="H95" s="40" t="e">
        <f>SUM(#REF!+#REF!+#REF!+#REF!+#REF!+#REF!+#REF!+#REF!+#REF!+#REF!+#REF!+#REF!)</f>
        <v>#REF!</v>
      </c>
      <c r="I95" s="40" t="e">
        <f>SUM(#REF!+#REF!+#REF!+#REF!+#REF!+#REF!+#REF!+#REF!+#REF!+#REF!+#REF!+#REF!)</f>
        <v>#REF!</v>
      </c>
      <c r="J95" s="40" t="e">
        <f>SUM(#REF!+#REF!+#REF!+#REF!+#REF!+#REF!+#REF!+#REF!+#REF!+#REF!+#REF!+#REF!)</f>
        <v>#REF!</v>
      </c>
      <c r="K95" s="31"/>
      <c r="L95" s="40" t="e">
        <f>SUM(#REF!+#REF!+#REF!+#REF!+#REF!+#REF!+#REF!+#REF!+#REF!+#REF!+#REF!+#REF!)</f>
        <v>#REF!</v>
      </c>
      <c r="M95" s="40" t="e">
        <f>SUM(#REF!+#REF!+#REF!+#REF!+#REF!+#REF!+#REF!+#REF!+#REF!+#REF!+#REF!+#REF!)</f>
        <v>#REF!</v>
      </c>
      <c r="N95" s="40" t="e">
        <f>SUM(#REF!+#REF!+#REF!+#REF!+#REF!+#REF!+#REF!+#REF!+#REF!+#REF!+#REF!+#REF!)</f>
        <v>#REF!</v>
      </c>
      <c r="O95" s="40" t="e">
        <f>SUM(#REF!+#REF!+#REF!+#REF!+#REF!+#REF!+#REF!+#REF!+#REF!+#REF!+#REF!+#REF!)</f>
        <v>#REF!</v>
      </c>
      <c r="P95" s="31"/>
      <c r="Q95" s="40" t="e">
        <f>SUM(#REF!+#REF!+#REF!+#REF!+#REF!+#REF!+#REF!+#REF!+#REF!+#REF!+#REF!+#REF!)</f>
        <v>#REF!</v>
      </c>
      <c r="R95" s="40" t="e">
        <f>SUM(#REF!+#REF!+#REF!+#REF!+#REF!+#REF!+#REF!+#REF!+#REF!+#REF!+#REF!+#REF!)</f>
        <v>#REF!</v>
      </c>
      <c r="S95" s="40" t="e">
        <f>SUM(#REF!+#REF!+#REF!+#REF!+#REF!+#REF!+#REF!+#REF!+#REF!+#REF!+#REF!+#REF!)</f>
        <v>#REF!</v>
      </c>
      <c r="T95" s="40" t="e">
        <f>SUM(#REF!+#REF!+#REF!+#REF!+#REF!+#REF!+#REF!+#REF!+#REF!+#REF!+#REF!+#REF!)</f>
        <v>#REF!</v>
      </c>
      <c r="U95" s="31"/>
      <c r="V95" s="40" t="e">
        <f>SUM(#REF!+#REF!+#REF!+#REF!+#REF!+#REF!+#REF!+#REF!+#REF!+#REF!+#REF!+#REF!)</f>
        <v>#REF!</v>
      </c>
      <c r="W95" s="40" t="e">
        <f>SUM(#REF!+#REF!+#REF!+#REF!+#REF!+#REF!+#REF!+#REF!+#REF!+#REF!+#REF!+#REF!)</f>
        <v>#REF!</v>
      </c>
      <c r="X95" s="40" t="e">
        <f>SUM(#REF!+#REF!+#REF!+#REF!+#REF!+#REF!+#REF!+#REF!+#REF!+#REF!+#REF!+#REF!)</f>
        <v>#REF!</v>
      </c>
      <c r="Y95" s="40" t="e">
        <f>SUM(#REF!+#REF!+#REF!+#REF!+#REF!+#REF!+#REF!+#REF!+#REF!+#REF!+#REF!+#REF!)</f>
        <v>#REF!</v>
      </c>
      <c r="Z95" s="31"/>
      <c r="AA95" s="40" t="e">
        <f>SUM(#REF!+#REF!+#REF!+#REF!+#REF!+#REF!+#REF!+#REF!+#REF!+#REF!+#REF!+#REF!)</f>
        <v>#REF!</v>
      </c>
      <c r="AB95" s="40" t="e">
        <f>SUM(#REF!+#REF!+#REF!+#REF!+#REF!+#REF!+#REF!+#REF!+#REF!+#REF!+#REF!+#REF!)</f>
        <v>#REF!</v>
      </c>
      <c r="AC95" s="40" t="e">
        <f>SUM(#REF!+#REF!+#REF!+#REF!+#REF!+#REF!+#REF!+#REF!+#REF!+#REF!+#REF!+#REF!)</f>
        <v>#REF!</v>
      </c>
      <c r="AD95" s="63">
        <v>932047.04</v>
      </c>
      <c r="AE95" s="63">
        <f>3641898.12-11623.42</f>
        <v>3630274.7</v>
      </c>
      <c r="AF95" s="63">
        <v>3730503.94</v>
      </c>
      <c r="AG95" s="63">
        <f t="shared" si="14"/>
        <v>831817.8000000003</v>
      </c>
      <c r="AH95" s="63">
        <f t="shared" si="15"/>
        <v>3532257.2831</v>
      </c>
      <c r="AI95" s="63" t="e">
        <f>SUM(#REF!+#REF!+#REF!+#REF!+#REF!+#REF!+#REF!+#REF!+#REF!+#REF!+#REF!+#REF!)</f>
        <v>#REF!</v>
      </c>
    </row>
    <row r="96" spans="1:35" ht="12">
      <c r="A96" s="16">
        <v>72</v>
      </c>
      <c r="B96" s="78">
        <v>24</v>
      </c>
      <c r="C96" s="6" t="s">
        <v>123</v>
      </c>
      <c r="D96" s="9" t="s">
        <v>158</v>
      </c>
      <c r="E96" s="40" t="e">
        <f>SUM(#REF!+#REF!+#REF!+#REF!+#REF!+#REF!+#REF!+#REF!+#REF!+#REF!+#REF!+#REF!)</f>
        <v>#REF!</v>
      </c>
      <c r="F96" s="31"/>
      <c r="G96" s="40" t="e">
        <f>SUM(#REF!+#REF!+#REF!+#REF!+#REF!+#REF!+#REF!+#REF!+#REF!+#REF!+#REF!+#REF!)</f>
        <v>#REF!</v>
      </c>
      <c r="H96" s="40" t="e">
        <f>SUM(#REF!+#REF!+#REF!+#REF!+#REF!+#REF!+#REF!+#REF!+#REF!+#REF!+#REF!+#REF!)</f>
        <v>#REF!</v>
      </c>
      <c r="I96" s="40" t="e">
        <f>SUM(#REF!+#REF!+#REF!+#REF!+#REF!+#REF!+#REF!+#REF!+#REF!+#REF!+#REF!+#REF!)</f>
        <v>#REF!</v>
      </c>
      <c r="J96" s="40" t="e">
        <f>SUM(#REF!+#REF!+#REF!+#REF!+#REF!+#REF!+#REF!+#REF!+#REF!+#REF!+#REF!+#REF!)</f>
        <v>#REF!</v>
      </c>
      <c r="K96" s="31"/>
      <c r="L96" s="40" t="e">
        <f>SUM(#REF!+#REF!+#REF!+#REF!+#REF!+#REF!+#REF!+#REF!+#REF!+#REF!+#REF!+#REF!)</f>
        <v>#REF!</v>
      </c>
      <c r="M96" s="40" t="e">
        <f>SUM(#REF!+#REF!+#REF!+#REF!+#REF!+#REF!+#REF!+#REF!+#REF!+#REF!+#REF!+#REF!)</f>
        <v>#REF!</v>
      </c>
      <c r="N96" s="40" t="e">
        <f>SUM(#REF!+#REF!+#REF!+#REF!+#REF!+#REF!+#REF!+#REF!+#REF!+#REF!+#REF!+#REF!)</f>
        <v>#REF!</v>
      </c>
      <c r="O96" s="40" t="e">
        <f>SUM(#REF!+#REF!+#REF!+#REF!+#REF!+#REF!+#REF!+#REF!+#REF!+#REF!+#REF!+#REF!)</f>
        <v>#REF!</v>
      </c>
      <c r="P96" s="31"/>
      <c r="Q96" s="40" t="e">
        <f>SUM(#REF!+#REF!+#REF!+#REF!+#REF!+#REF!+#REF!+#REF!+#REF!+#REF!+#REF!+#REF!)</f>
        <v>#REF!</v>
      </c>
      <c r="R96" s="40" t="e">
        <f>SUM(#REF!+#REF!+#REF!+#REF!+#REF!+#REF!+#REF!+#REF!+#REF!+#REF!+#REF!+#REF!)</f>
        <v>#REF!</v>
      </c>
      <c r="S96" s="40" t="e">
        <f>SUM(#REF!+#REF!+#REF!+#REF!+#REF!+#REF!+#REF!+#REF!+#REF!+#REF!+#REF!+#REF!)</f>
        <v>#REF!</v>
      </c>
      <c r="T96" s="40" t="e">
        <f>SUM(#REF!+#REF!+#REF!+#REF!+#REF!+#REF!+#REF!+#REF!+#REF!+#REF!+#REF!+#REF!)</f>
        <v>#REF!</v>
      </c>
      <c r="U96" s="31"/>
      <c r="V96" s="40" t="e">
        <f>SUM(#REF!+#REF!+#REF!+#REF!+#REF!+#REF!+#REF!+#REF!+#REF!+#REF!+#REF!+#REF!)</f>
        <v>#REF!</v>
      </c>
      <c r="W96" s="40" t="e">
        <f>SUM(#REF!+#REF!+#REF!+#REF!+#REF!+#REF!+#REF!+#REF!+#REF!+#REF!+#REF!+#REF!)</f>
        <v>#REF!</v>
      </c>
      <c r="X96" s="40" t="e">
        <f>SUM(#REF!+#REF!+#REF!+#REF!+#REF!+#REF!+#REF!+#REF!+#REF!+#REF!+#REF!+#REF!)</f>
        <v>#REF!</v>
      </c>
      <c r="Y96" s="40" t="e">
        <f>SUM(#REF!+#REF!+#REF!+#REF!+#REF!+#REF!+#REF!+#REF!+#REF!+#REF!+#REF!+#REF!)</f>
        <v>#REF!</v>
      </c>
      <c r="Z96" s="31"/>
      <c r="AA96" s="40" t="e">
        <f>SUM(#REF!+#REF!+#REF!+#REF!+#REF!+#REF!+#REF!+#REF!+#REF!+#REF!+#REF!+#REF!)</f>
        <v>#REF!</v>
      </c>
      <c r="AB96" s="40" t="e">
        <f>SUM(#REF!+#REF!+#REF!+#REF!+#REF!+#REF!+#REF!+#REF!+#REF!+#REF!+#REF!+#REF!)</f>
        <v>#REF!</v>
      </c>
      <c r="AC96" s="40" t="e">
        <f>SUM(#REF!+#REF!+#REF!+#REF!+#REF!+#REF!+#REF!+#REF!+#REF!+#REF!+#REF!+#REF!)</f>
        <v>#REF!</v>
      </c>
      <c r="AD96" s="63">
        <v>2967491.65</v>
      </c>
      <c r="AE96" s="63">
        <f>9291794.18-8778.17</f>
        <v>9283016.01</v>
      </c>
      <c r="AF96" s="63">
        <v>9504443.91</v>
      </c>
      <c r="AG96" s="63">
        <f t="shared" si="14"/>
        <v>2746063.75</v>
      </c>
      <c r="AH96" s="63">
        <f t="shared" si="15"/>
        <v>9032374.57773</v>
      </c>
      <c r="AI96" s="63" t="e">
        <f>SUM(#REF!+#REF!+#REF!+#REF!+#REF!+#REF!+#REF!+#REF!+#REF!+#REF!+#REF!+#REF!)</f>
        <v>#REF!</v>
      </c>
    </row>
    <row r="97" spans="1:35" ht="12">
      <c r="A97" s="16">
        <v>73</v>
      </c>
      <c r="B97" s="16">
        <v>35</v>
      </c>
      <c r="C97" s="6" t="s">
        <v>124</v>
      </c>
      <c r="D97" s="9" t="s">
        <v>159</v>
      </c>
      <c r="E97" s="40" t="e">
        <f>SUM(#REF!+#REF!+#REF!+#REF!+#REF!+#REF!+#REF!+#REF!+#REF!+#REF!+#REF!+#REF!)</f>
        <v>#REF!</v>
      </c>
      <c r="F97" s="31"/>
      <c r="G97" s="40" t="e">
        <f>SUM(#REF!+#REF!+#REF!+#REF!+#REF!+#REF!+#REF!+#REF!+#REF!+#REF!+#REF!+#REF!)</f>
        <v>#REF!</v>
      </c>
      <c r="H97" s="40" t="e">
        <f>SUM(#REF!+#REF!+#REF!+#REF!+#REF!+#REF!+#REF!+#REF!+#REF!+#REF!+#REF!+#REF!)</f>
        <v>#REF!</v>
      </c>
      <c r="I97" s="40" t="e">
        <f>SUM(#REF!+#REF!+#REF!+#REF!+#REF!+#REF!+#REF!+#REF!+#REF!+#REF!+#REF!+#REF!)</f>
        <v>#REF!</v>
      </c>
      <c r="J97" s="40" t="e">
        <f>SUM(#REF!+#REF!+#REF!+#REF!+#REF!+#REF!+#REF!+#REF!+#REF!+#REF!+#REF!+#REF!)</f>
        <v>#REF!</v>
      </c>
      <c r="K97" s="31"/>
      <c r="L97" s="40" t="e">
        <f>SUM(#REF!+#REF!+#REF!+#REF!+#REF!+#REF!+#REF!+#REF!+#REF!+#REF!+#REF!+#REF!)</f>
        <v>#REF!</v>
      </c>
      <c r="M97" s="40" t="e">
        <f>SUM(#REF!+#REF!+#REF!+#REF!+#REF!+#REF!+#REF!+#REF!+#REF!+#REF!+#REF!+#REF!)</f>
        <v>#REF!</v>
      </c>
      <c r="N97" s="40" t="e">
        <f>SUM(#REF!+#REF!+#REF!+#REF!+#REF!+#REF!+#REF!+#REF!+#REF!+#REF!+#REF!+#REF!)</f>
        <v>#REF!</v>
      </c>
      <c r="O97" s="40" t="e">
        <f>SUM(#REF!+#REF!+#REF!+#REF!+#REF!+#REF!+#REF!+#REF!+#REF!+#REF!+#REF!+#REF!)</f>
        <v>#REF!</v>
      </c>
      <c r="P97" s="31"/>
      <c r="Q97" s="40" t="e">
        <f>SUM(#REF!+#REF!+#REF!+#REF!+#REF!+#REF!+#REF!+#REF!+#REF!+#REF!+#REF!+#REF!)</f>
        <v>#REF!</v>
      </c>
      <c r="R97" s="40" t="e">
        <f>SUM(#REF!+#REF!+#REF!+#REF!+#REF!+#REF!+#REF!+#REF!+#REF!+#REF!+#REF!+#REF!)</f>
        <v>#REF!</v>
      </c>
      <c r="S97" s="40" t="e">
        <f>SUM(#REF!+#REF!+#REF!+#REF!+#REF!+#REF!+#REF!+#REF!+#REF!+#REF!+#REF!+#REF!)</f>
        <v>#REF!</v>
      </c>
      <c r="T97" s="40" t="e">
        <f>SUM(#REF!+#REF!+#REF!+#REF!+#REF!+#REF!+#REF!+#REF!+#REF!+#REF!+#REF!+#REF!)</f>
        <v>#REF!</v>
      </c>
      <c r="U97" s="31"/>
      <c r="V97" s="40" t="e">
        <f>SUM(#REF!+#REF!+#REF!+#REF!+#REF!+#REF!+#REF!+#REF!+#REF!+#REF!+#REF!+#REF!)</f>
        <v>#REF!</v>
      </c>
      <c r="W97" s="40" t="e">
        <f>SUM(#REF!+#REF!+#REF!+#REF!+#REF!+#REF!+#REF!+#REF!+#REF!+#REF!+#REF!+#REF!)</f>
        <v>#REF!</v>
      </c>
      <c r="X97" s="40" t="e">
        <f>SUM(#REF!+#REF!+#REF!+#REF!+#REF!+#REF!+#REF!+#REF!+#REF!+#REF!+#REF!+#REF!)</f>
        <v>#REF!</v>
      </c>
      <c r="Y97" s="40" t="e">
        <f>SUM(#REF!+#REF!+#REF!+#REF!+#REF!+#REF!+#REF!+#REF!+#REF!+#REF!+#REF!+#REF!)</f>
        <v>#REF!</v>
      </c>
      <c r="Z97" s="31"/>
      <c r="AA97" s="40" t="e">
        <f>SUM(#REF!+#REF!+#REF!+#REF!+#REF!+#REF!+#REF!+#REF!+#REF!+#REF!+#REF!+#REF!)</f>
        <v>#REF!</v>
      </c>
      <c r="AB97" s="40" t="e">
        <f>SUM(#REF!+#REF!+#REF!+#REF!+#REF!+#REF!+#REF!+#REF!+#REF!+#REF!+#REF!+#REF!)</f>
        <v>#REF!</v>
      </c>
      <c r="AC97" s="40" t="e">
        <f>SUM(#REF!+#REF!+#REF!+#REF!+#REF!+#REF!+#REF!+#REF!+#REF!+#REF!+#REF!+#REF!)</f>
        <v>#REF!</v>
      </c>
      <c r="AD97" s="63">
        <v>2357892.56</v>
      </c>
      <c r="AE97" s="63">
        <f>5100759.3-14403.08</f>
        <v>5086356.22</v>
      </c>
      <c r="AF97" s="63">
        <v>5123401.96</v>
      </c>
      <c r="AG97" s="63">
        <f t="shared" si="14"/>
        <v>2320846.8199999994</v>
      </c>
      <c r="AH97" s="63">
        <f t="shared" si="15"/>
        <v>4949024.6020599995</v>
      </c>
      <c r="AI97" s="63" t="e">
        <f>SUM(#REF!+#REF!+#REF!+#REF!+#REF!+#REF!+#REF!+#REF!+#REF!+#REF!+#REF!+#REF!)</f>
        <v>#REF!</v>
      </c>
    </row>
    <row r="98" spans="1:35" ht="12">
      <c r="A98" s="16">
        <v>74</v>
      </c>
      <c r="B98" s="16">
        <v>35</v>
      </c>
      <c r="C98" s="6" t="s">
        <v>114</v>
      </c>
      <c r="D98" s="9" t="s">
        <v>160</v>
      </c>
      <c r="E98" s="40" t="e">
        <f>SUM(#REF!+#REF!+#REF!+#REF!+#REF!+#REF!+#REF!+#REF!+#REF!+#REF!+#REF!+#REF!)</f>
        <v>#REF!</v>
      </c>
      <c r="F98" s="31"/>
      <c r="G98" s="40" t="e">
        <f>SUM(#REF!+#REF!+#REF!+#REF!+#REF!+#REF!+#REF!+#REF!+#REF!+#REF!+#REF!+#REF!)</f>
        <v>#REF!</v>
      </c>
      <c r="H98" s="40" t="e">
        <f>SUM(#REF!+#REF!+#REF!+#REF!+#REF!+#REF!+#REF!+#REF!+#REF!+#REF!+#REF!+#REF!)</f>
        <v>#REF!</v>
      </c>
      <c r="I98" s="40" t="e">
        <f>SUM(#REF!+#REF!+#REF!+#REF!+#REF!+#REF!+#REF!+#REF!+#REF!+#REF!+#REF!+#REF!)</f>
        <v>#REF!</v>
      </c>
      <c r="J98" s="40" t="e">
        <f>SUM(#REF!+#REF!+#REF!+#REF!+#REF!+#REF!+#REF!+#REF!+#REF!+#REF!+#REF!+#REF!)</f>
        <v>#REF!</v>
      </c>
      <c r="K98" s="31"/>
      <c r="L98" s="40" t="e">
        <f>SUM(#REF!+#REF!+#REF!+#REF!+#REF!+#REF!+#REF!+#REF!+#REF!+#REF!+#REF!+#REF!)</f>
        <v>#REF!</v>
      </c>
      <c r="M98" s="40" t="e">
        <f>SUM(#REF!+#REF!+#REF!+#REF!+#REF!+#REF!+#REF!+#REF!+#REF!+#REF!+#REF!+#REF!)</f>
        <v>#REF!</v>
      </c>
      <c r="N98" s="40" t="e">
        <f>SUM(#REF!+#REF!+#REF!+#REF!+#REF!+#REF!+#REF!+#REF!+#REF!+#REF!+#REF!+#REF!)</f>
        <v>#REF!</v>
      </c>
      <c r="O98" s="40" t="e">
        <f>SUM(#REF!+#REF!+#REF!+#REF!+#REF!+#REF!+#REF!+#REF!+#REF!+#REF!+#REF!+#REF!)</f>
        <v>#REF!</v>
      </c>
      <c r="P98" s="31"/>
      <c r="Q98" s="40" t="e">
        <f>SUM(#REF!+#REF!+#REF!+#REF!+#REF!+#REF!+#REF!+#REF!+#REF!+#REF!+#REF!+#REF!)</f>
        <v>#REF!</v>
      </c>
      <c r="R98" s="40" t="e">
        <f>SUM(#REF!+#REF!+#REF!+#REF!+#REF!+#REF!+#REF!+#REF!+#REF!+#REF!+#REF!+#REF!)</f>
        <v>#REF!</v>
      </c>
      <c r="S98" s="40" t="e">
        <f>SUM(#REF!+#REF!+#REF!+#REF!+#REF!+#REF!+#REF!+#REF!+#REF!+#REF!+#REF!+#REF!)</f>
        <v>#REF!</v>
      </c>
      <c r="T98" s="40" t="e">
        <f>SUM(#REF!+#REF!+#REF!+#REF!+#REF!+#REF!+#REF!+#REF!+#REF!+#REF!+#REF!+#REF!)</f>
        <v>#REF!</v>
      </c>
      <c r="U98" s="31"/>
      <c r="V98" s="40" t="e">
        <f>SUM(#REF!+#REF!+#REF!+#REF!+#REF!+#REF!+#REF!+#REF!+#REF!+#REF!+#REF!+#REF!)</f>
        <v>#REF!</v>
      </c>
      <c r="W98" s="40" t="e">
        <f>SUM(#REF!+#REF!+#REF!+#REF!+#REF!+#REF!+#REF!+#REF!+#REF!+#REF!+#REF!+#REF!)</f>
        <v>#REF!</v>
      </c>
      <c r="X98" s="40" t="e">
        <f>SUM(#REF!+#REF!+#REF!+#REF!+#REF!+#REF!+#REF!+#REF!+#REF!+#REF!+#REF!+#REF!)</f>
        <v>#REF!</v>
      </c>
      <c r="Y98" s="40" t="e">
        <f>SUM(#REF!+#REF!+#REF!+#REF!+#REF!+#REF!+#REF!+#REF!+#REF!+#REF!+#REF!+#REF!)</f>
        <v>#REF!</v>
      </c>
      <c r="Z98" s="31"/>
      <c r="AA98" s="40" t="e">
        <f>SUM(#REF!+#REF!+#REF!+#REF!+#REF!+#REF!+#REF!+#REF!+#REF!+#REF!+#REF!+#REF!)</f>
        <v>#REF!</v>
      </c>
      <c r="AB98" s="40" t="e">
        <f>SUM(#REF!+#REF!+#REF!+#REF!+#REF!+#REF!+#REF!+#REF!+#REF!+#REF!+#REF!+#REF!)</f>
        <v>#REF!</v>
      </c>
      <c r="AC98" s="40" t="e">
        <f>SUM(#REF!+#REF!+#REF!+#REF!+#REF!+#REF!+#REF!+#REF!+#REF!+#REF!+#REF!+#REF!)</f>
        <v>#REF!</v>
      </c>
      <c r="AD98" s="63">
        <v>626245.01</v>
      </c>
      <c r="AE98" s="63">
        <f>1683646.24-3286.2</f>
        <v>1680360.04</v>
      </c>
      <c r="AF98" s="63">
        <v>1715069.09</v>
      </c>
      <c r="AG98" s="63">
        <f t="shared" si="14"/>
        <v>591535.9599999997</v>
      </c>
      <c r="AH98" s="63">
        <f t="shared" si="15"/>
        <v>1634990.31892</v>
      </c>
      <c r="AI98" s="63" t="e">
        <f>SUM(#REF!+#REF!+#REF!+#REF!+#REF!+#REF!+#REF!+#REF!+#REF!+#REF!+#REF!+#REF!)</f>
        <v>#REF!</v>
      </c>
    </row>
    <row r="99" spans="1:35" ht="12">
      <c r="A99" s="16">
        <v>75</v>
      </c>
      <c r="B99" s="16">
        <v>36</v>
      </c>
      <c r="C99" s="6" t="s">
        <v>115</v>
      </c>
      <c r="D99" s="9" t="s">
        <v>174</v>
      </c>
      <c r="E99" s="40" t="e">
        <f>SUM(#REF!+#REF!+#REF!+#REF!+#REF!+#REF!+#REF!+#REF!+#REF!+#REF!+#REF!+#REF!)</f>
        <v>#REF!</v>
      </c>
      <c r="F99" s="31"/>
      <c r="G99" s="40" t="e">
        <f>SUM(#REF!+#REF!+#REF!+#REF!+#REF!+#REF!+#REF!+#REF!+#REF!+#REF!+#REF!+#REF!)</f>
        <v>#REF!</v>
      </c>
      <c r="H99" s="40" t="e">
        <f>SUM(#REF!+#REF!+#REF!+#REF!+#REF!+#REF!+#REF!+#REF!+#REF!+#REF!+#REF!+#REF!)</f>
        <v>#REF!</v>
      </c>
      <c r="I99" s="40" t="e">
        <f>SUM(#REF!+#REF!+#REF!+#REF!+#REF!+#REF!+#REF!+#REF!+#REF!+#REF!+#REF!+#REF!)</f>
        <v>#REF!</v>
      </c>
      <c r="J99" s="40" t="e">
        <f>SUM(#REF!+#REF!+#REF!+#REF!+#REF!+#REF!+#REF!+#REF!+#REF!+#REF!+#REF!+#REF!)</f>
        <v>#REF!</v>
      </c>
      <c r="K99" s="31"/>
      <c r="L99" s="40" t="e">
        <f>SUM(#REF!+#REF!+#REF!+#REF!+#REF!+#REF!+#REF!+#REF!+#REF!+#REF!+#REF!+#REF!)</f>
        <v>#REF!</v>
      </c>
      <c r="M99" s="40" t="e">
        <f>SUM(#REF!+#REF!+#REF!+#REF!+#REF!+#REF!+#REF!+#REF!+#REF!+#REF!+#REF!+#REF!)</f>
        <v>#REF!</v>
      </c>
      <c r="N99" s="40" t="e">
        <f>SUM(#REF!+#REF!+#REF!+#REF!+#REF!+#REF!+#REF!+#REF!+#REF!+#REF!+#REF!+#REF!)</f>
        <v>#REF!</v>
      </c>
      <c r="O99" s="40" t="e">
        <f>SUM(#REF!+#REF!+#REF!+#REF!+#REF!+#REF!+#REF!+#REF!+#REF!+#REF!+#REF!+#REF!)</f>
        <v>#REF!</v>
      </c>
      <c r="P99" s="31"/>
      <c r="Q99" s="40" t="e">
        <f>SUM(#REF!+#REF!+#REF!+#REF!+#REF!+#REF!+#REF!+#REF!+#REF!+#REF!+#REF!+#REF!)</f>
        <v>#REF!</v>
      </c>
      <c r="R99" s="40" t="e">
        <f>SUM(#REF!+#REF!+#REF!+#REF!+#REF!+#REF!+#REF!+#REF!+#REF!+#REF!+#REF!+#REF!)</f>
        <v>#REF!</v>
      </c>
      <c r="S99" s="40" t="e">
        <f>SUM(#REF!+#REF!+#REF!+#REF!+#REF!+#REF!+#REF!+#REF!+#REF!+#REF!+#REF!+#REF!)</f>
        <v>#REF!</v>
      </c>
      <c r="T99" s="40" t="e">
        <f>SUM(#REF!+#REF!+#REF!+#REF!+#REF!+#REF!+#REF!+#REF!+#REF!+#REF!+#REF!+#REF!)</f>
        <v>#REF!</v>
      </c>
      <c r="U99" s="31"/>
      <c r="V99" s="40" t="e">
        <f>SUM(#REF!+#REF!+#REF!+#REF!+#REF!+#REF!+#REF!+#REF!+#REF!+#REF!+#REF!+#REF!)</f>
        <v>#REF!</v>
      </c>
      <c r="W99" s="40" t="e">
        <f>SUM(#REF!+#REF!+#REF!+#REF!+#REF!+#REF!+#REF!+#REF!+#REF!+#REF!+#REF!+#REF!)</f>
        <v>#REF!</v>
      </c>
      <c r="X99" s="40" t="e">
        <f>SUM(#REF!+#REF!+#REF!+#REF!+#REF!+#REF!+#REF!+#REF!+#REF!+#REF!+#REF!+#REF!)</f>
        <v>#REF!</v>
      </c>
      <c r="Y99" s="40" t="e">
        <f>SUM(#REF!+#REF!+#REF!+#REF!+#REF!+#REF!+#REF!+#REF!+#REF!+#REF!+#REF!+#REF!)</f>
        <v>#REF!</v>
      </c>
      <c r="Z99" s="31"/>
      <c r="AA99" s="40" t="e">
        <f>SUM(#REF!+#REF!+#REF!+#REF!+#REF!+#REF!+#REF!+#REF!+#REF!+#REF!+#REF!+#REF!)</f>
        <v>#REF!</v>
      </c>
      <c r="AB99" s="40" t="e">
        <f>SUM(#REF!+#REF!+#REF!+#REF!+#REF!+#REF!+#REF!+#REF!+#REF!+#REF!+#REF!+#REF!)</f>
        <v>#REF!</v>
      </c>
      <c r="AC99" s="40" t="e">
        <f>SUM(#REF!+#REF!+#REF!+#REF!+#REF!+#REF!+#REF!+#REF!+#REF!+#REF!+#REF!+#REF!)</f>
        <v>#REF!</v>
      </c>
      <c r="AD99" s="63">
        <v>366597.66</v>
      </c>
      <c r="AE99" s="63">
        <f>1576407.26-1447.51</f>
        <v>1574959.75</v>
      </c>
      <c r="AF99" s="63">
        <v>1546328.14</v>
      </c>
      <c r="AG99" s="63">
        <f t="shared" si="14"/>
        <v>395229.27</v>
      </c>
      <c r="AH99" s="63">
        <f t="shared" si="15"/>
        <v>1532435.83675</v>
      </c>
      <c r="AI99" s="63" t="e">
        <f>SUM(#REF!+#REF!+#REF!+#REF!+#REF!+#REF!+#REF!+#REF!+#REF!+#REF!+#REF!+#REF!)</f>
        <v>#REF!</v>
      </c>
    </row>
    <row r="100" spans="1:35" ht="12">
      <c r="A100" s="16">
        <v>76</v>
      </c>
      <c r="B100" s="16">
        <v>36</v>
      </c>
      <c r="C100" s="6" t="s">
        <v>116</v>
      </c>
      <c r="D100" s="9" t="s">
        <v>161</v>
      </c>
      <c r="E100" s="40" t="e">
        <f>SUM(#REF!+#REF!+#REF!+#REF!+#REF!+#REF!+#REF!+#REF!+#REF!+#REF!+#REF!+#REF!)</f>
        <v>#REF!</v>
      </c>
      <c r="F100" s="31"/>
      <c r="G100" s="40" t="e">
        <f>SUM(#REF!+#REF!+#REF!+#REF!+#REF!+#REF!+#REF!+#REF!+#REF!+#REF!+#REF!+#REF!)</f>
        <v>#REF!</v>
      </c>
      <c r="H100" s="40" t="e">
        <f>SUM(#REF!+#REF!+#REF!+#REF!+#REF!+#REF!+#REF!+#REF!+#REF!+#REF!+#REF!+#REF!)</f>
        <v>#REF!</v>
      </c>
      <c r="I100" s="40" t="e">
        <f>SUM(#REF!+#REF!+#REF!+#REF!+#REF!+#REF!+#REF!+#REF!+#REF!+#REF!+#REF!+#REF!)</f>
        <v>#REF!</v>
      </c>
      <c r="J100" s="40" t="e">
        <f>SUM(#REF!+#REF!+#REF!+#REF!+#REF!+#REF!+#REF!+#REF!+#REF!+#REF!+#REF!+#REF!)</f>
        <v>#REF!</v>
      </c>
      <c r="K100" s="31"/>
      <c r="L100" s="40" t="e">
        <f>SUM(#REF!+#REF!+#REF!+#REF!+#REF!+#REF!+#REF!+#REF!+#REF!+#REF!+#REF!+#REF!)</f>
        <v>#REF!</v>
      </c>
      <c r="M100" s="40" t="e">
        <f>SUM(#REF!+#REF!+#REF!+#REF!+#REF!+#REF!+#REF!+#REF!+#REF!+#REF!+#REF!+#REF!)</f>
        <v>#REF!</v>
      </c>
      <c r="N100" s="40" t="e">
        <f>SUM(#REF!+#REF!+#REF!+#REF!+#REF!+#REF!+#REF!+#REF!+#REF!+#REF!+#REF!+#REF!)</f>
        <v>#REF!</v>
      </c>
      <c r="O100" s="40" t="e">
        <f>SUM(#REF!+#REF!+#REF!+#REF!+#REF!+#REF!+#REF!+#REF!+#REF!+#REF!+#REF!+#REF!)</f>
        <v>#REF!</v>
      </c>
      <c r="P100" s="31"/>
      <c r="Q100" s="40" t="e">
        <f>SUM(#REF!+#REF!+#REF!+#REF!+#REF!+#REF!+#REF!+#REF!+#REF!+#REF!+#REF!+#REF!)</f>
        <v>#REF!</v>
      </c>
      <c r="R100" s="40" t="e">
        <f>SUM(#REF!+#REF!+#REF!+#REF!+#REF!+#REF!+#REF!+#REF!+#REF!+#REF!+#REF!+#REF!)</f>
        <v>#REF!</v>
      </c>
      <c r="S100" s="40" t="e">
        <f>SUM(#REF!+#REF!+#REF!+#REF!+#REF!+#REF!+#REF!+#REF!+#REF!+#REF!+#REF!+#REF!)</f>
        <v>#REF!</v>
      </c>
      <c r="T100" s="40" t="e">
        <f>SUM(#REF!+#REF!+#REF!+#REF!+#REF!+#REF!+#REF!+#REF!+#REF!+#REF!+#REF!+#REF!)</f>
        <v>#REF!</v>
      </c>
      <c r="U100" s="31"/>
      <c r="V100" s="40" t="e">
        <f>SUM(#REF!+#REF!+#REF!+#REF!+#REF!+#REF!+#REF!+#REF!+#REF!+#REF!+#REF!+#REF!)</f>
        <v>#REF!</v>
      </c>
      <c r="W100" s="40" t="e">
        <f>SUM(#REF!+#REF!+#REF!+#REF!+#REF!+#REF!+#REF!+#REF!+#REF!+#REF!+#REF!+#REF!)</f>
        <v>#REF!</v>
      </c>
      <c r="X100" s="40" t="e">
        <f>SUM(#REF!+#REF!+#REF!+#REF!+#REF!+#REF!+#REF!+#REF!+#REF!+#REF!+#REF!+#REF!)</f>
        <v>#REF!</v>
      </c>
      <c r="Y100" s="40" t="e">
        <f>SUM(#REF!+#REF!+#REF!+#REF!+#REF!+#REF!+#REF!+#REF!+#REF!+#REF!+#REF!+#REF!)</f>
        <v>#REF!</v>
      </c>
      <c r="Z100" s="31"/>
      <c r="AA100" s="40" t="e">
        <f>SUM(#REF!+#REF!+#REF!+#REF!+#REF!+#REF!+#REF!+#REF!+#REF!+#REF!+#REF!+#REF!)</f>
        <v>#REF!</v>
      </c>
      <c r="AB100" s="40" t="e">
        <f>SUM(#REF!+#REF!+#REF!+#REF!+#REF!+#REF!+#REF!+#REF!+#REF!+#REF!+#REF!+#REF!)</f>
        <v>#REF!</v>
      </c>
      <c r="AC100" s="40" t="e">
        <f>SUM(#REF!+#REF!+#REF!+#REF!+#REF!+#REF!+#REF!+#REF!+#REF!+#REF!+#REF!+#REF!)</f>
        <v>#REF!</v>
      </c>
      <c r="AD100" s="63">
        <v>1206269.68</v>
      </c>
      <c r="AE100" s="63">
        <f>1832719.79-1518.73</f>
        <v>1831201.06</v>
      </c>
      <c r="AF100" s="63">
        <v>1752895.26</v>
      </c>
      <c r="AG100" s="63">
        <f t="shared" si="14"/>
        <v>1284575.4800000002</v>
      </c>
      <c r="AH100" s="63">
        <f t="shared" si="15"/>
        <v>1781758.63138</v>
      </c>
      <c r="AI100" s="63" t="e">
        <f>SUM(#REF!+#REF!+#REF!+#REF!+#REF!+#REF!+#REF!+#REF!+#REF!+#REF!+#REF!+#REF!)</f>
        <v>#REF!</v>
      </c>
    </row>
    <row r="101" spans="1:35" ht="12">
      <c r="A101" s="16">
        <v>77</v>
      </c>
      <c r="B101" s="16">
        <v>35</v>
      </c>
      <c r="C101" s="6" t="s">
        <v>121</v>
      </c>
      <c r="D101" s="9" t="s">
        <v>162</v>
      </c>
      <c r="E101" s="40" t="e">
        <f>SUM(#REF!+#REF!+#REF!+#REF!+#REF!+#REF!+#REF!+#REF!+#REF!+#REF!+#REF!+#REF!)</f>
        <v>#REF!</v>
      </c>
      <c r="F101" s="31"/>
      <c r="G101" s="40" t="e">
        <f>SUM(#REF!+#REF!+#REF!+#REF!+#REF!+#REF!+#REF!+#REF!+#REF!+#REF!+#REF!+#REF!)</f>
        <v>#REF!</v>
      </c>
      <c r="H101" s="40" t="e">
        <f>SUM(#REF!+#REF!+#REF!+#REF!+#REF!+#REF!+#REF!+#REF!+#REF!+#REF!+#REF!+#REF!)</f>
        <v>#REF!</v>
      </c>
      <c r="I101" s="40" t="e">
        <f>SUM(#REF!+#REF!+#REF!+#REF!+#REF!+#REF!+#REF!+#REF!+#REF!+#REF!+#REF!+#REF!)</f>
        <v>#REF!</v>
      </c>
      <c r="J101" s="40" t="e">
        <f>SUM(#REF!+#REF!+#REF!+#REF!+#REF!+#REF!+#REF!+#REF!+#REF!+#REF!+#REF!+#REF!)</f>
        <v>#REF!</v>
      </c>
      <c r="K101" s="31"/>
      <c r="L101" s="40" t="e">
        <f>SUM(#REF!+#REF!+#REF!+#REF!+#REF!+#REF!+#REF!+#REF!+#REF!+#REF!+#REF!+#REF!)</f>
        <v>#REF!</v>
      </c>
      <c r="M101" s="40" t="e">
        <f>SUM(#REF!+#REF!+#REF!+#REF!+#REF!+#REF!+#REF!+#REF!+#REF!+#REF!+#REF!+#REF!)</f>
        <v>#REF!</v>
      </c>
      <c r="N101" s="40" t="e">
        <f>SUM(#REF!+#REF!+#REF!+#REF!+#REF!+#REF!+#REF!+#REF!+#REF!+#REF!+#REF!+#REF!)</f>
        <v>#REF!</v>
      </c>
      <c r="O101" s="40" t="e">
        <f>SUM(#REF!+#REF!+#REF!+#REF!+#REF!+#REF!+#REF!+#REF!+#REF!+#REF!+#REF!+#REF!)</f>
        <v>#REF!</v>
      </c>
      <c r="P101" s="31"/>
      <c r="Q101" s="40" t="e">
        <f>SUM(#REF!+#REF!+#REF!+#REF!+#REF!+#REF!+#REF!+#REF!+#REF!+#REF!+#REF!+#REF!)</f>
        <v>#REF!</v>
      </c>
      <c r="R101" s="40" t="e">
        <f>SUM(#REF!+#REF!+#REF!+#REF!+#REF!+#REF!+#REF!+#REF!+#REF!+#REF!+#REF!+#REF!)</f>
        <v>#REF!</v>
      </c>
      <c r="S101" s="40" t="e">
        <f>SUM(#REF!+#REF!+#REF!+#REF!+#REF!+#REF!+#REF!+#REF!+#REF!+#REF!+#REF!+#REF!)</f>
        <v>#REF!</v>
      </c>
      <c r="T101" s="40" t="e">
        <f>SUM(#REF!+#REF!+#REF!+#REF!+#REF!+#REF!+#REF!+#REF!+#REF!+#REF!+#REF!+#REF!)</f>
        <v>#REF!</v>
      </c>
      <c r="U101" s="31"/>
      <c r="V101" s="40" t="e">
        <f>SUM(#REF!+#REF!+#REF!+#REF!+#REF!+#REF!+#REF!+#REF!+#REF!+#REF!+#REF!+#REF!)</f>
        <v>#REF!</v>
      </c>
      <c r="W101" s="40" t="e">
        <f>SUM(#REF!+#REF!+#REF!+#REF!+#REF!+#REF!+#REF!+#REF!+#REF!+#REF!+#REF!+#REF!)</f>
        <v>#REF!</v>
      </c>
      <c r="X101" s="40" t="e">
        <f>SUM(#REF!+#REF!+#REF!+#REF!+#REF!+#REF!+#REF!+#REF!+#REF!+#REF!+#REF!+#REF!)</f>
        <v>#REF!</v>
      </c>
      <c r="Y101" s="40" t="e">
        <f>SUM(#REF!+#REF!+#REF!+#REF!+#REF!+#REF!+#REF!+#REF!+#REF!+#REF!+#REF!+#REF!)</f>
        <v>#REF!</v>
      </c>
      <c r="Z101" s="31"/>
      <c r="AA101" s="40" t="e">
        <f>SUM(#REF!+#REF!+#REF!+#REF!+#REF!+#REF!+#REF!+#REF!+#REF!+#REF!+#REF!+#REF!)</f>
        <v>#REF!</v>
      </c>
      <c r="AB101" s="40" t="e">
        <f>SUM(#REF!+#REF!+#REF!+#REF!+#REF!+#REF!+#REF!+#REF!+#REF!+#REF!+#REF!+#REF!)</f>
        <v>#REF!</v>
      </c>
      <c r="AC101" s="40" t="e">
        <f>SUM(#REF!+#REF!+#REF!+#REF!+#REF!+#REF!+#REF!+#REF!+#REF!+#REF!+#REF!+#REF!)</f>
        <v>#REF!</v>
      </c>
      <c r="AD101" s="63">
        <v>2022425.87</v>
      </c>
      <c r="AE101" s="63">
        <f>5191950.8-16887.38</f>
        <v>5175063.42</v>
      </c>
      <c r="AF101" s="63">
        <v>5176140.81</v>
      </c>
      <c r="AG101" s="63">
        <f t="shared" si="14"/>
        <v>2021348.4800000004</v>
      </c>
      <c r="AH101" s="63">
        <f t="shared" si="15"/>
        <v>5035336.70766</v>
      </c>
      <c r="AI101" s="63" t="e">
        <f>SUM(#REF!+#REF!+#REF!+#REF!+#REF!+#REF!+#REF!+#REF!+#REF!+#REF!+#REF!+#REF!)</f>
        <v>#REF!</v>
      </c>
    </row>
    <row r="102" spans="1:35" ht="12">
      <c r="A102" s="16">
        <v>78</v>
      </c>
      <c r="B102" s="16">
        <v>35</v>
      </c>
      <c r="C102" s="6" t="s">
        <v>112</v>
      </c>
      <c r="D102" s="9" t="s">
        <v>163</v>
      </c>
      <c r="E102" s="40" t="e">
        <f>SUM(#REF!+#REF!+#REF!+#REF!+#REF!+#REF!+#REF!+#REF!+#REF!+#REF!+#REF!+#REF!)</f>
        <v>#REF!</v>
      </c>
      <c r="F102" s="31"/>
      <c r="G102" s="40" t="e">
        <f>SUM(#REF!+#REF!+#REF!+#REF!+#REF!+#REF!+#REF!+#REF!+#REF!+#REF!+#REF!+#REF!)</f>
        <v>#REF!</v>
      </c>
      <c r="H102" s="40" t="e">
        <f>SUM(#REF!+#REF!+#REF!+#REF!+#REF!+#REF!+#REF!+#REF!+#REF!+#REF!+#REF!+#REF!)</f>
        <v>#REF!</v>
      </c>
      <c r="I102" s="40" t="e">
        <f>SUM(#REF!+#REF!+#REF!+#REF!+#REF!+#REF!+#REF!+#REF!+#REF!+#REF!+#REF!+#REF!)</f>
        <v>#REF!</v>
      </c>
      <c r="J102" s="40" t="e">
        <f>SUM(#REF!+#REF!+#REF!+#REF!+#REF!+#REF!+#REF!+#REF!+#REF!+#REF!+#REF!+#REF!)</f>
        <v>#REF!</v>
      </c>
      <c r="K102" s="31"/>
      <c r="L102" s="40" t="e">
        <f>SUM(#REF!+#REF!+#REF!+#REF!+#REF!+#REF!+#REF!+#REF!+#REF!+#REF!+#REF!+#REF!)</f>
        <v>#REF!</v>
      </c>
      <c r="M102" s="40" t="e">
        <f>SUM(#REF!+#REF!+#REF!+#REF!+#REF!+#REF!+#REF!+#REF!+#REF!+#REF!+#REF!+#REF!)</f>
        <v>#REF!</v>
      </c>
      <c r="N102" s="40" t="e">
        <f>SUM(#REF!+#REF!+#REF!+#REF!+#REF!+#REF!+#REF!+#REF!+#REF!+#REF!+#REF!+#REF!)</f>
        <v>#REF!</v>
      </c>
      <c r="O102" s="40" t="e">
        <f>SUM(#REF!+#REF!+#REF!+#REF!+#REF!+#REF!+#REF!+#REF!+#REF!+#REF!+#REF!+#REF!)</f>
        <v>#REF!</v>
      </c>
      <c r="P102" s="31"/>
      <c r="Q102" s="40" t="e">
        <f>SUM(#REF!+#REF!+#REF!+#REF!+#REF!+#REF!+#REF!+#REF!+#REF!+#REF!+#REF!+#REF!)</f>
        <v>#REF!</v>
      </c>
      <c r="R102" s="40" t="e">
        <f>SUM(#REF!+#REF!+#REF!+#REF!+#REF!+#REF!+#REF!+#REF!+#REF!+#REF!+#REF!+#REF!)</f>
        <v>#REF!</v>
      </c>
      <c r="S102" s="40" t="e">
        <f>SUM(#REF!+#REF!+#REF!+#REF!+#REF!+#REF!+#REF!+#REF!+#REF!+#REF!+#REF!+#REF!)</f>
        <v>#REF!</v>
      </c>
      <c r="T102" s="40" t="e">
        <f>SUM(#REF!+#REF!+#REF!+#REF!+#REF!+#REF!+#REF!+#REF!+#REF!+#REF!+#REF!+#REF!)</f>
        <v>#REF!</v>
      </c>
      <c r="U102" s="31"/>
      <c r="V102" s="40" t="e">
        <f>SUM(#REF!+#REF!+#REF!+#REF!+#REF!+#REF!+#REF!+#REF!+#REF!+#REF!+#REF!+#REF!)</f>
        <v>#REF!</v>
      </c>
      <c r="W102" s="40" t="e">
        <f>SUM(#REF!+#REF!+#REF!+#REF!+#REF!+#REF!+#REF!+#REF!+#REF!+#REF!+#REF!+#REF!)</f>
        <v>#REF!</v>
      </c>
      <c r="X102" s="40" t="e">
        <f>SUM(#REF!+#REF!+#REF!+#REF!+#REF!+#REF!+#REF!+#REF!+#REF!+#REF!+#REF!+#REF!)</f>
        <v>#REF!</v>
      </c>
      <c r="Y102" s="40" t="e">
        <f>SUM(#REF!+#REF!+#REF!+#REF!+#REF!+#REF!+#REF!+#REF!+#REF!+#REF!+#REF!+#REF!)</f>
        <v>#REF!</v>
      </c>
      <c r="Z102" s="31"/>
      <c r="AA102" s="40" t="e">
        <f>SUM(#REF!+#REF!+#REF!+#REF!+#REF!+#REF!+#REF!+#REF!+#REF!+#REF!+#REF!+#REF!)</f>
        <v>#REF!</v>
      </c>
      <c r="AB102" s="40" t="e">
        <f>SUM(#REF!+#REF!+#REF!+#REF!+#REF!+#REF!+#REF!+#REF!+#REF!+#REF!+#REF!+#REF!)</f>
        <v>#REF!</v>
      </c>
      <c r="AC102" s="40" t="e">
        <f>SUM(#REF!+#REF!+#REF!+#REF!+#REF!+#REF!+#REF!+#REF!+#REF!+#REF!+#REF!+#REF!)</f>
        <v>#REF!</v>
      </c>
      <c r="AD102" s="63">
        <v>778740.37</v>
      </c>
      <c r="AE102" s="63">
        <f>1702356.95+1667.54</f>
        <v>1704024.49</v>
      </c>
      <c r="AF102" s="63">
        <v>1437076.53</v>
      </c>
      <c r="AG102" s="63">
        <f t="shared" si="14"/>
        <v>1045688.3299999998</v>
      </c>
      <c r="AH102" s="63">
        <f t="shared" si="15"/>
        <v>1658015.82877</v>
      </c>
      <c r="AI102" s="63" t="e">
        <f>SUM(#REF!+#REF!+#REF!+#REF!+#REF!+#REF!+#REF!+#REF!+#REF!+#REF!+#REF!+#REF!)</f>
        <v>#REF!</v>
      </c>
    </row>
    <row r="103" spans="1:35" ht="12">
      <c r="A103" s="16">
        <v>79</v>
      </c>
      <c r="B103" s="16">
        <v>34</v>
      </c>
      <c r="C103" s="6" t="s">
        <v>118</v>
      </c>
      <c r="D103" s="9" t="s">
        <v>164</v>
      </c>
      <c r="E103" s="40" t="e">
        <f>SUM(#REF!+#REF!+#REF!+#REF!+#REF!+#REF!+#REF!+#REF!+#REF!+#REF!+#REF!+#REF!)</f>
        <v>#REF!</v>
      </c>
      <c r="F103" s="31"/>
      <c r="G103" s="40" t="e">
        <f>SUM(#REF!+#REF!+#REF!+#REF!+#REF!+#REF!+#REF!+#REF!+#REF!+#REF!+#REF!+#REF!)</f>
        <v>#REF!</v>
      </c>
      <c r="H103" s="40" t="e">
        <f>SUM(#REF!+#REF!+#REF!+#REF!+#REF!+#REF!+#REF!+#REF!+#REF!+#REF!+#REF!+#REF!)</f>
        <v>#REF!</v>
      </c>
      <c r="I103" s="40" t="e">
        <f>SUM(#REF!+#REF!+#REF!+#REF!+#REF!+#REF!+#REF!+#REF!+#REF!+#REF!+#REF!+#REF!)</f>
        <v>#REF!</v>
      </c>
      <c r="J103" s="40" t="e">
        <f>SUM(#REF!+#REF!+#REF!+#REF!+#REF!+#REF!+#REF!+#REF!+#REF!+#REF!+#REF!+#REF!)</f>
        <v>#REF!</v>
      </c>
      <c r="K103" s="31"/>
      <c r="L103" s="40" t="e">
        <f>SUM(#REF!+#REF!+#REF!+#REF!+#REF!+#REF!+#REF!+#REF!+#REF!+#REF!+#REF!+#REF!)</f>
        <v>#REF!</v>
      </c>
      <c r="M103" s="40" t="e">
        <f>SUM(#REF!+#REF!+#REF!+#REF!+#REF!+#REF!+#REF!+#REF!+#REF!+#REF!+#REF!+#REF!)</f>
        <v>#REF!</v>
      </c>
      <c r="N103" s="40" t="e">
        <f>SUM(#REF!+#REF!+#REF!+#REF!+#REF!+#REF!+#REF!+#REF!+#REF!+#REF!+#REF!+#REF!)</f>
        <v>#REF!</v>
      </c>
      <c r="O103" s="40" t="e">
        <f>SUM(#REF!+#REF!+#REF!+#REF!+#REF!+#REF!+#REF!+#REF!+#REF!+#REF!+#REF!+#REF!)</f>
        <v>#REF!</v>
      </c>
      <c r="P103" s="31"/>
      <c r="Q103" s="40" t="e">
        <f>SUM(#REF!+#REF!+#REF!+#REF!+#REF!+#REF!+#REF!+#REF!+#REF!+#REF!+#REF!+#REF!)</f>
        <v>#REF!</v>
      </c>
      <c r="R103" s="40" t="e">
        <f>SUM(#REF!+#REF!+#REF!+#REF!+#REF!+#REF!+#REF!+#REF!+#REF!+#REF!+#REF!+#REF!)</f>
        <v>#REF!</v>
      </c>
      <c r="S103" s="40" t="e">
        <f>SUM(#REF!+#REF!+#REF!+#REF!+#REF!+#REF!+#REF!+#REF!+#REF!+#REF!+#REF!+#REF!)</f>
        <v>#REF!</v>
      </c>
      <c r="T103" s="40" t="e">
        <f>SUM(#REF!+#REF!+#REF!+#REF!+#REF!+#REF!+#REF!+#REF!+#REF!+#REF!+#REF!+#REF!)</f>
        <v>#REF!</v>
      </c>
      <c r="U103" s="31"/>
      <c r="V103" s="40" t="e">
        <f>SUM(#REF!+#REF!+#REF!+#REF!+#REF!+#REF!+#REF!+#REF!+#REF!+#REF!+#REF!+#REF!)</f>
        <v>#REF!</v>
      </c>
      <c r="W103" s="40" t="e">
        <f>SUM(#REF!+#REF!+#REF!+#REF!+#REF!+#REF!+#REF!+#REF!+#REF!+#REF!+#REF!+#REF!)</f>
        <v>#REF!</v>
      </c>
      <c r="X103" s="40" t="e">
        <f>SUM(#REF!+#REF!+#REF!+#REF!+#REF!+#REF!+#REF!+#REF!+#REF!+#REF!+#REF!+#REF!)</f>
        <v>#REF!</v>
      </c>
      <c r="Y103" s="40" t="e">
        <f>SUM(#REF!+#REF!+#REF!+#REF!+#REF!+#REF!+#REF!+#REF!+#REF!+#REF!+#REF!+#REF!)</f>
        <v>#REF!</v>
      </c>
      <c r="Z103" s="31"/>
      <c r="AA103" s="40" t="e">
        <f>SUM(#REF!+#REF!+#REF!+#REF!+#REF!+#REF!+#REF!+#REF!+#REF!+#REF!+#REF!+#REF!)</f>
        <v>#REF!</v>
      </c>
      <c r="AB103" s="40" t="e">
        <f>SUM(#REF!+#REF!+#REF!+#REF!+#REF!+#REF!+#REF!+#REF!+#REF!+#REF!+#REF!+#REF!)</f>
        <v>#REF!</v>
      </c>
      <c r="AC103" s="40" t="e">
        <f>SUM(#REF!+#REF!+#REF!+#REF!+#REF!+#REF!+#REF!+#REF!+#REF!+#REF!+#REF!+#REF!)</f>
        <v>#REF!</v>
      </c>
      <c r="AD103" s="63">
        <v>2329930.62</v>
      </c>
      <c r="AE103" s="63">
        <f>5013625.68-23593.48</f>
        <v>4990032.199999999</v>
      </c>
      <c r="AF103" s="63">
        <v>4800509.55</v>
      </c>
      <c r="AG103" s="63">
        <f t="shared" si="14"/>
        <v>2519453.2699999996</v>
      </c>
      <c r="AH103" s="63">
        <f t="shared" si="15"/>
        <v>4855301.330599999</v>
      </c>
      <c r="AI103" s="63" t="e">
        <f>SUM(#REF!+#REF!+#REF!+#REF!+#REF!+#REF!+#REF!+#REF!+#REF!+#REF!+#REF!+#REF!)</f>
        <v>#REF!</v>
      </c>
    </row>
    <row r="104" spans="1:35" ht="12">
      <c r="A104" s="16">
        <v>80</v>
      </c>
      <c r="B104" s="16">
        <v>35</v>
      </c>
      <c r="C104" s="6" t="s">
        <v>175</v>
      </c>
      <c r="D104" s="9" t="s">
        <v>165</v>
      </c>
      <c r="E104" s="40" t="e">
        <f>SUM(#REF!+#REF!+#REF!+#REF!+#REF!+#REF!+#REF!+#REF!+#REF!+#REF!+#REF!+#REF!)</f>
        <v>#REF!</v>
      </c>
      <c r="F104" s="31"/>
      <c r="G104" s="40" t="e">
        <f>SUM(#REF!+#REF!+#REF!+#REF!+#REF!+#REF!+#REF!+#REF!+#REF!+#REF!+#REF!+#REF!)</f>
        <v>#REF!</v>
      </c>
      <c r="H104" s="40" t="e">
        <f>SUM(#REF!+#REF!+#REF!+#REF!+#REF!+#REF!+#REF!+#REF!+#REF!+#REF!+#REF!+#REF!)</f>
        <v>#REF!</v>
      </c>
      <c r="I104" s="40" t="e">
        <f>SUM(#REF!+#REF!+#REF!+#REF!+#REF!+#REF!+#REF!+#REF!+#REF!+#REF!+#REF!+#REF!)</f>
        <v>#REF!</v>
      </c>
      <c r="J104" s="40" t="e">
        <f>SUM(#REF!+#REF!+#REF!+#REF!+#REF!+#REF!+#REF!+#REF!+#REF!+#REF!+#REF!+#REF!)</f>
        <v>#REF!</v>
      </c>
      <c r="K104" s="31"/>
      <c r="L104" s="40" t="e">
        <f>SUM(#REF!+#REF!+#REF!+#REF!+#REF!+#REF!+#REF!+#REF!+#REF!+#REF!+#REF!+#REF!)</f>
        <v>#REF!</v>
      </c>
      <c r="M104" s="40" t="e">
        <f>SUM(#REF!+#REF!+#REF!+#REF!+#REF!+#REF!+#REF!+#REF!+#REF!+#REF!+#REF!+#REF!)</f>
        <v>#REF!</v>
      </c>
      <c r="N104" s="40" t="e">
        <f>SUM(#REF!+#REF!+#REF!+#REF!+#REF!+#REF!+#REF!+#REF!+#REF!+#REF!+#REF!+#REF!)</f>
        <v>#REF!</v>
      </c>
      <c r="O104" s="40" t="e">
        <f>SUM(#REF!+#REF!+#REF!+#REF!+#REF!+#REF!+#REF!+#REF!+#REF!+#REF!+#REF!+#REF!)</f>
        <v>#REF!</v>
      </c>
      <c r="P104" s="31"/>
      <c r="Q104" s="40" t="e">
        <f>SUM(#REF!+#REF!+#REF!+#REF!+#REF!+#REF!+#REF!+#REF!+#REF!+#REF!+#REF!+#REF!)</f>
        <v>#REF!</v>
      </c>
      <c r="R104" s="40" t="e">
        <f>SUM(#REF!+#REF!+#REF!+#REF!+#REF!+#REF!+#REF!+#REF!+#REF!+#REF!+#REF!+#REF!)</f>
        <v>#REF!</v>
      </c>
      <c r="S104" s="40" t="e">
        <f>SUM(#REF!+#REF!+#REF!+#REF!+#REF!+#REF!+#REF!+#REF!+#REF!+#REF!+#REF!+#REF!)</f>
        <v>#REF!</v>
      </c>
      <c r="T104" s="40" t="e">
        <f>SUM(#REF!+#REF!+#REF!+#REF!+#REF!+#REF!+#REF!+#REF!+#REF!+#REF!+#REF!+#REF!)</f>
        <v>#REF!</v>
      </c>
      <c r="U104" s="31"/>
      <c r="V104" s="40" t="e">
        <f>SUM(#REF!+#REF!+#REF!+#REF!+#REF!+#REF!+#REF!+#REF!+#REF!+#REF!+#REF!+#REF!)</f>
        <v>#REF!</v>
      </c>
      <c r="W104" s="40" t="e">
        <f>SUM(#REF!+#REF!+#REF!+#REF!+#REF!+#REF!+#REF!+#REF!+#REF!+#REF!+#REF!+#REF!)</f>
        <v>#REF!</v>
      </c>
      <c r="X104" s="40" t="e">
        <f>SUM(#REF!+#REF!+#REF!+#REF!+#REF!+#REF!+#REF!+#REF!+#REF!+#REF!+#REF!+#REF!)</f>
        <v>#REF!</v>
      </c>
      <c r="Y104" s="40" t="e">
        <f>SUM(#REF!+#REF!+#REF!+#REF!+#REF!+#REF!+#REF!+#REF!+#REF!+#REF!+#REF!+#REF!)</f>
        <v>#REF!</v>
      </c>
      <c r="Z104" s="31"/>
      <c r="AA104" s="40" t="e">
        <f>SUM(#REF!+#REF!+#REF!+#REF!+#REF!+#REF!+#REF!+#REF!+#REF!+#REF!+#REF!+#REF!)</f>
        <v>#REF!</v>
      </c>
      <c r="AB104" s="40" t="e">
        <f>SUM(#REF!+#REF!+#REF!+#REF!+#REF!+#REF!+#REF!+#REF!+#REF!+#REF!+#REF!+#REF!)</f>
        <v>#REF!</v>
      </c>
      <c r="AC104" s="40" t="e">
        <f>SUM(#REF!+#REF!+#REF!+#REF!+#REF!+#REF!+#REF!+#REF!+#REF!+#REF!+#REF!+#REF!)</f>
        <v>#REF!</v>
      </c>
      <c r="AD104" s="63">
        <v>1607654.84</v>
      </c>
      <c r="AE104" s="63">
        <f>5397606.06+7939.85</f>
        <v>5405545.909999999</v>
      </c>
      <c r="AF104" s="63">
        <v>5223636.31</v>
      </c>
      <c r="AG104" s="63">
        <f t="shared" si="14"/>
        <v>1789564.4399999995</v>
      </c>
      <c r="AH104" s="63">
        <f t="shared" si="15"/>
        <v>5259596.170429999</v>
      </c>
      <c r="AI104" s="63" t="e">
        <f>SUM(#REF!+#REF!+#REF!+#REF!+#REF!+#REF!+#REF!+#REF!+#REF!+#REF!+#REF!+#REF!)</f>
        <v>#REF!</v>
      </c>
    </row>
    <row r="105" spans="1:35" ht="12">
      <c r="A105" s="16">
        <v>81</v>
      </c>
      <c r="B105" s="16">
        <v>33</v>
      </c>
      <c r="C105" s="6" t="s">
        <v>117</v>
      </c>
      <c r="D105" s="9" t="s">
        <v>166</v>
      </c>
      <c r="E105" s="40" t="e">
        <f>SUM(#REF!+#REF!+#REF!+#REF!+#REF!+#REF!+#REF!+#REF!+#REF!+#REF!+#REF!+#REF!)</f>
        <v>#REF!</v>
      </c>
      <c r="F105" s="31"/>
      <c r="G105" s="40" t="e">
        <f>SUM(#REF!+#REF!+#REF!+#REF!+#REF!+#REF!+#REF!+#REF!+#REF!+#REF!+#REF!+#REF!)</f>
        <v>#REF!</v>
      </c>
      <c r="H105" s="40" t="e">
        <f>SUM(#REF!+#REF!+#REF!+#REF!+#REF!+#REF!+#REF!+#REF!+#REF!+#REF!+#REF!+#REF!)</f>
        <v>#REF!</v>
      </c>
      <c r="I105" s="40" t="e">
        <f>SUM(#REF!+#REF!+#REF!+#REF!+#REF!+#REF!+#REF!+#REF!+#REF!+#REF!+#REF!+#REF!)</f>
        <v>#REF!</v>
      </c>
      <c r="J105" s="40" t="e">
        <f>SUM(#REF!+#REF!+#REF!+#REF!+#REF!+#REF!+#REF!+#REF!+#REF!+#REF!+#REF!+#REF!)</f>
        <v>#REF!</v>
      </c>
      <c r="K105" s="31"/>
      <c r="L105" s="40" t="e">
        <f>SUM(#REF!+#REF!+#REF!+#REF!+#REF!+#REF!+#REF!+#REF!+#REF!+#REF!+#REF!+#REF!)</f>
        <v>#REF!</v>
      </c>
      <c r="M105" s="40" t="e">
        <f>SUM(#REF!+#REF!+#REF!+#REF!+#REF!+#REF!+#REF!+#REF!+#REF!+#REF!+#REF!+#REF!)</f>
        <v>#REF!</v>
      </c>
      <c r="N105" s="40" t="e">
        <f>SUM(#REF!+#REF!+#REF!+#REF!+#REF!+#REF!+#REF!+#REF!+#REF!+#REF!+#REF!+#REF!)</f>
        <v>#REF!</v>
      </c>
      <c r="O105" s="40" t="e">
        <f>SUM(#REF!+#REF!+#REF!+#REF!+#REF!+#REF!+#REF!+#REF!+#REF!+#REF!+#REF!+#REF!)</f>
        <v>#REF!</v>
      </c>
      <c r="P105" s="31"/>
      <c r="Q105" s="40" t="e">
        <f>SUM(#REF!+#REF!+#REF!+#REF!+#REF!+#REF!+#REF!+#REF!+#REF!+#REF!+#REF!+#REF!)</f>
        <v>#REF!</v>
      </c>
      <c r="R105" s="40" t="e">
        <f>SUM(#REF!+#REF!+#REF!+#REF!+#REF!+#REF!+#REF!+#REF!+#REF!+#REF!+#REF!+#REF!)</f>
        <v>#REF!</v>
      </c>
      <c r="S105" s="40" t="e">
        <f>SUM(#REF!+#REF!+#REF!+#REF!+#REF!+#REF!+#REF!+#REF!+#REF!+#REF!+#REF!+#REF!)</f>
        <v>#REF!</v>
      </c>
      <c r="T105" s="40" t="e">
        <f>SUM(#REF!+#REF!+#REF!+#REF!+#REF!+#REF!+#REF!+#REF!+#REF!+#REF!+#REF!+#REF!)</f>
        <v>#REF!</v>
      </c>
      <c r="U105" s="31"/>
      <c r="V105" s="40" t="e">
        <f>SUM(#REF!+#REF!+#REF!+#REF!+#REF!+#REF!+#REF!+#REF!+#REF!+#REF!+#REF!+#REF!)</f>
        <v>#REF!</v>
      </c>
      <c r="W105" s="40" t="e">
        <f>SUM(#REF!+#REF!+#REF!+#REF!+#REF!+#REF!+#REF!+#REF!+#REF!+#REF!+#REF!+#REF!)</f>
        <v>#REF!</v>
      </c>
      <c r="X105" s="40" t="e">
        <f>SUM(#REF!+#REF!+#REF!+#REF!+#REF!+#REF!+#REF!+#REF!+#REF!+#REF!+#REF!+#REF!)</f>
        <v>#REF!</v>
      </c>
      <c r="Y105" s="40" t="e">
        <f>SUM(#REF!+#REF!+#REF!+#REF!+#REF!+#REF!+#REF!+#REF!+#REF!+#REF!+#REF!+#REF!)</f>
        <v>#REF!</v>
      </c>
      <c r="Z105" s="31"/>
      <c r="AA105" s="40" t="e">
        <f>SUM(#REF!+#REF!+#REF!+#REF!+#REF!+#REF!+#REF!+#REF!+#REF!+#REF!+#REF!+#REF!)</f>
        <v>#REF!</v>
      </c>
      <c r="AB105" s="40" t="e">
        <f>SUM(#REF!+#REF!+#REF!+#REF!+#REF!+#REF!+#REF!+#REF!+#REF!+#REF!+#REF!+#REF!)</f>
        <v>#REF!</v>
      </c>
      <c r="AC105" s="40" t="e">
        <f>SUM(#REF!+#REF!+#REF!+#REF!+#REF!+#REF!+#REF!+#REF!+#REF!+#REF!+#REF!+#REF!)</f>
        <v>#REF!</v>
      </c>
      <c r="AD105" s="63">
        <v>1094070.65</v>
      </c>
      <c r="AE105" s="63">
        <f>2982800.82-12589.18</f>
        <v>2970211.6399999997</v>
      </c>
      <c r="AF105" s="63">
        <v>3021934.58</v>
      </c>
      <c r="AG105" s="63">
        <f t="shared" si="14"/>
        <v>1042347.7099999995</v>
      </c>
      <c r="AH105" s="63">
        <f t="shared" si="15"/>
        <v>2890015.9257199997</v>
      </c>
      <c r="AI105" s="63" t="e">
        <f>SUM(#REF!+#REF!+#REF!+#REF!+#REF!+#REF!+#REF!+#REF!+#REF!+#REF!+#REF!+#REF!)</f>
        <v>#REF!</v>
      </c>
    </row>
    <row r="106" spans="1:35" ht="12">
      <c r="A106" s="16">
        <v>82</v>
      </c>
      <c r="B106" s="16">
        <v>33</v>
      </c>
      <c r="C106" s="6" t="s">
        <v>119</v>
      </c>
      <c r="D106" s="9" t="s">
        <v>167</v>
      </c>
      <c r="E106" s="40" t="e">
        <f>SUM(#REF!+#REF!+#REF!+#REF!+#REF!+#REF!+#REF!+#REF!+#REF!+#REF!+#REF!+#REF!)</f>
        <v>#REF!</v>
      </c>
      <c r="F106" s="31"/>
      <c r="G106" s="40" t="e">
        <f>SUM(#REF!+#REF!+#REF!+#REF!+#REF!+#REF!+#REF!+#REF!+#REF!+#REF!+#REF!+#REF!)</f>
        <v>#REF!</v>
      </c>
      <c r="H106" s="40" t="e">
        <f>SUM(#REF!+#REF!+#REF!+#REF!+#REF!+#REF!+#REF!+#REF!+#REF!+#REF!+#REF!+#REF!)</f>
        <v>#REF!</v>
      </c>
      <c r="I106" s="40" t="e">
        <f>SUM(#REF!+#REF!+#REF!+#REF!+#REF!+#REF!+#REF!+#REF!+#REF!+#REF!+#REF!+#REF!)</f>
        <v>#REF!</v>
      </c>
      <c r="J106" s="40" t="e">
        <f>SUM(#REF!+#REF!+#REF!+#REF!+#REF!+#REF!+#REF!+#REF!+#REF!+#REF!+#REF!+#REF!)</f>
        <v>#REF!</v>
      </c>
      <c r="K106" s="31"/>
      <c r="L106" s="40" t="e">
        <f>SUM(#REF!+#REF!+#REF!+#REF!+#REF!+#REF!+#REF!+#REF!+#REF!+#REF!+#REF!+#REF!)</f>
        <v>#REF!</v>
      </c>
      <c r="M106" s="40" t="e">
        <f>SUM(#REF!+#REF!+#REF!+#REF!+#REF!+#REF!+#REF!+#REF!+#REF!+#REF!+#REF!+#REF!)</f>
        <v>#REF!</v>
      </c>
      <c r="N106" s="40" t="e">
        <f>SUM(#REF!+#REF!+#REF!+#REF!+#REF!+#REF!+#REF!+#REF!+#REF!+#REF!+#REF!+#REF!)</f>
        <v>#REF!</v>
      </c>
      <c r="O106" s="40" t="e">
        <f>SUM(#REF!+#REF!+#REF!+#REF!+#REF!+#REF!+#REF!+#REF!+#REF!+#REF!+#REF!+#REF!)</f>
        <v>#REF!</v>
      </c>
      <c r="P106" s="31"/>
      <c r="Q106" s="40" t="e">
        <f>SUM(#REF!+#REF!+#REF!+#REF!+#REF!+#REF!+#REF!+#REF!+#REF!+#REF!+#REF!+#REF!)</f>
        <v>#REF!</v>
      </c>
      <c r="R106" s="40" t="e">
        <f>SUM(#REF!+#REF!+#REF!+#REF!+#REF!+#REF!+#REF!+#REF!+#REF!+#REF!+#REF!+#REF!)</f>
        <v>#REF!</v>
      </c>
      <c r="S106" s="40" t="e">
        <f>SUM(#REF!+#REF!+#REF!+#REF!+#REF!+#REF!+#REF!+#REF!+#REF!+#REF!+#REF!+#REF!)</f>
        <v>#REF!</v>
      </c>
      <c r="T106" s="40" t="e">
        <f>SUM(#REF!+#REF!+#REF!+#REF!+#REF!+#REF!+#REF!+#REF!+#REF!+#REF!+#REF!+#REF!)</f>
        <v>#REF!</v>
      </c>
      <c r="U106" s="31"/>
      <c r="V106" s="40" t="e">
        <f>SUM(#REF!+#REF!+#REF!+#REF!+#REF!+#REF!+#REF!+#REF!+#REF!+#REF!+#REF!+#REF!)</f>
        <v>#REF!</v>
      </c>
      <c r="W106" s="40" t="e">
        <f>SUM(#REF!+#REF!+#REF!+#REF!+#REF!+#REF!+#REF!+#REF!+#REF!+#REF!+#REF!+#REF!)</f>
        <v>#REF!</v>
      </c>
      <c r="X106" s="40" t="e">
        <f>SUM(#REF!+#REF!+#REF!+#REF!+#REF!+#REF!+#REF!+#REF!+#REF!+#REF!+#REF!+#REF!)</f>
        <v>#REF!</v>
      </c>
      <c r="Y106" s="40" t="e">
        <f>SUM(#REF!+#REF!+#REF!+#REF!+#REF!+#REF!+#REF!+#REF!+#REF!+#REF!+#REF!+#REF!)</f>
        <v>#REF!</v>
      </c>
      <c r="Z106" s="31"/>
      <c r="AA106" s="40" t="e">
        <f>SUM(#REF!+#REF!+#REF!+#REF!+#REF!+#REF!+#REF!+#REF!+#REF!+#REF!+#REF!+#REF!)</f>
        <v>#REF!</v>
      </c>
      <c r="AB106" s="40" t="e">
        <f>SUM(#REF!+#REF!+#REF!+#REF!+#REF!+#REF!+#REF!+#REF!+#REF!+#REF!+#REF!+#REF!)</f>
        <v>#REF!</v>
      </c>
      <c r="AC106" s="40" t="e">
        <f>SUM(#REF!+#REF!+#REF!+#REF!+#REF!+#REF!+#REF!+#REF!+#REF!+#REF!+#REF!+#REF!)</f>
        <v>#REF!</v>
      </c>
      <c r="AD106" s="63">
        <v>2387374.98</v>
      </c>
      <c r="AE106" s="63">
        <f>5013046.63-87014.21</f>
        <v>4926032.42</v>
      </c>
      <c r="AF106" s="63">
        <v>4638793.9</v>
      </c>
      <c r="AG106" s="63">
        <f t="shared" si="14"/>
        <v>2674613.5</v>
      </c>
      <c r="AH106" s="63">
        <f t="shared" si="15"/>
        <v>4793029.54466</v>
      </c>
      <c r="AI106" s="63" t="e">
        <f>SUM(#REF!+#REF!+#REF!+#REF!+#REF!+#REF!+#REF!+#REF!+#REF!+#REF!+#REF!+#REF!)</f>
        <v>#REF!</v>
      </c>
    </row>
    <row r="107" spans="1:35" ht="12">
      <c r="A107" s="16">
        <v>83</v>
      </c>
      <c r="B107" s="16">
        <v>35</v>
      </c>
      <c r="C107" s="6" t="s">
        <v>120</v>
      </c>
      <c r="D107" s="9" t="s">
        <v>168</v>
      </c>
      <c r="E107" s="40" t="e">
        <f>SUM(#REF!+#REF!+#REF!+#REF!+#REF!+#REF!+#REF!+#REF!+#REF!+#REF!+#REF!+#REF!)</f>
        <v>#REF!</v>
      </c>
      <c r="F107" s="31"/>
      <c r="G107" s="40" t="e">
        <f>SUM(#REF!+#REF!+#REF!+#REF!+#REF!+#REF!+#REF!+#REF!+#REF!+#REF!+#REF!+#REF!)</f>
        <v>#REF!</v>
      </c>
      <c r="H107" s="40" t="e">
        <f>SUM(#REF!+#REF!+#REF!+#REF!+#REF!+#REF!+#REF!+#REF!+#REF!+#REF!+#REF!+#REF!)</f>
        <v>#REF!</v>
      </c>
      <c r="I107" s="40" t="e">
        <f>SUM(#REF!+#REF!+#REF!+#REF!+#REF!+#REF!+#REF!+#REF!+#REF!+#REF!+#REF!+#REF!)</f>
        <v>#REF!</v>
      </c>
      <c r="J107" s="40" t="e">
        <f>SUM(#REF!+#REF!+#REF!+#REF!+#REF!+#REF!+#REF!+#REF!+#REF!+#REF!+#REF!+#REF!)</f>
        <v>#REF!</v>
      </c>
      <c r="K107" s="31"/>
      <c r="L107" s="40" t="e">
        <f>SUM(#REF!+#REF!+#REF!+#REF!+#REF!+#REF!+#REF!+#REF!+#REF!+#REF!+#REF!+#REF!)</f>
        <v>#REF!</v>
      </c>
      <c r="M107" s="40" t="e">
        <f>SUM(#REF!+#REF!+#REF!+#REF!+#REF!+#REF!+#REF!+#REF!+#REF!+#REF!+#REF!+#REF!)</f>
        <v>#REF!</v>
      </c>
      <c r="N107" s="40" t="e">
        <f>SUM(#REF!+#REF!+#REF!+#REF!+#REF!+#REF!+#REF!+#REF!+#REF!+#REF!+#REF!+#REF!)</f>
        <v>#REF!</v>
      </c>
      <c r="O107" s="40" t="e">
        <f>SUM(#REF!+#REF!+#REF!+#REF!+#REF!+#REF!+#REF!+#REF!+#REF!+#REF!+#REF!+#REF!)</f>
        <v>#REF!</v>
      </c>
      <c r="P107" s="31"/>
      <c r="Q107" s="40" t="e">
        <f>SUM(#REF!+#REF!+#REF!+#REF!+#REF!+#REF!+#REF!+#REF!+#REF!+#REF!+#REF!+#REF!)</f>
        <v>#REF!</v>
      </c>
      <c r="R107" s="40" t="e">
        <f>SUM(#REF!+#REF!+#REF!+#REF!+#REF!+#REF!+#REF!+#REF!+#REF!+#REF!+#REF!+#REF!)</f>
        <v>#REF!</v>
      </c>
      <c r="S107" s="40" t="e">
        <f>SUM(#REF!+#REF!+#REF!+#REF!+#REF!+#REF!+#REF!+#REF!+#REF!+#REF!+#REF!+#REF!)</f>
        <v>#REF!</v>
      </c>
      <c r="T107" s="40" t="e">
        <f>SUM(#REF!+#REF!+#REF!+#REF!+#REF!+#REF!+#REF!+#REF!+#REF!+#REF!+#REF!+#REF!)</f>
        <v>#REF!</v>
      </c>
      <c r="U107" s="31"/>
      <c r="V107" s="40" t="e">
        <f>SUM(#REF!+#REF!+#REF!+#REF!+#REF!+#REF!+#REF!+#REF!+#REF!+#REF!+#REF!+#REF!)</f>
        <v>#REF!</v>
      </c>
      <c r="W107" s="40" t="e">
        <f>SUM(#REF!+#REF!+#REF!+#REF!+#REF!+#REF!+#REF!+#REF!+#REF!+#REF!+#REF!+#REF!)</f>
        <v>#REF!</v>
      </c>
      <c r="X107" s="40" t="e">
        <f>SUM(#REF!+#REF!+#REF!+#REF!+#REF!+#REF!+#REF!+#REF!+#REF!+#REF!+#REF!+#REF!)</f>
        <v>#REF!</v>
      </c>
      <c r="Y107" s="40" t="e">
        <f>SUM(#REF!+#REF!+#REF!+#REF!+#REF!+#REF!+#REF!+#REF!+#REF!+#REF!+#REF!+#REF!)</f>
        <v>#REF!</v>
      </c>
      <c r="Z107" s="31"/>
      <c r="AA107" s="40" t="e">
        <f>SUM(#REF!+#REF!+#REF!+#REF!+#REF!+#REF!+#REF!+#REF!+#REF!+#REF!+#REF!+#REF!)</f>
        <v>#REF!</v>
      </c>
      <c r="AB107" s="40" t="e">
        <f>SUM(#REF!+#REF!+#REF!+#REF!+#REF!+#REF!+#REF!+#REF!+#REF!+#REF!+#REF!+#REF!)</f>
        <v>#REF!</v>
      </c>
      <c r="AC107" s="40" t="e">
        <f>SUM(#REF!+#REF!+#REF!+#REF!+#REF!+#REF!+#REF!+#REF!+#REF!+#REF!+#REF!+#REF!)</f>
        <v>#REF!</v>
      </c>
      <c r="AD107" s="63">
        <v>3334844.71</v>
      </c>
      <c r="AE107" s="63">
        <f>9489969.92+17585.85</f>
        <v>9507555.77</v>
      </c>
      <c r="AF107" s="63">
        <v>9437719.92</v>
      </c>
      <c r="AG107" s="63">
        <f t="shared" si="14"/>
        <v>3404680.5600000005</v>
      </c>
      <c r="AH107" s="63">
        <f t="shared" si="15"/>
        <v>9250851.764209999</v>
      </c>
      <c r="AI107" s="63" t="e">
        <f>SUM(#REF!+#REF!+#REF!+#REF!+#REF!+#REF!+#REF!+#REF!+#REF!+#REF!+#REF!+#REF!)</f>
        <v>#REF!</v>
      </c>
    </row>
    <row r="108" spans="1:35" ht="12">
      <c r="A108" s="16">
        <v>84</v>
      </c>
      <c r="B108" s="16">
        <v>36</v>
      </c>
      <c r="C108" s="6" t="s">
        <v>200</v>
      </c>
      <c r="D108" s="9" t="s">
        <v>169</v>
      </c>
      <c r="E108" s="40" t="e">
        <f>SUM(#REF!+#REF!+#REF!+#REF!+#REF!+#REF!+#REF!+#REF!+#REF!+#REF!+#REF!+#REF!)</f>
        <v>#REF!</v>
      </c>
      <c r="F108" s="31"/>
      <c r="G108" s="40" t="e">
        <f>SUM(#REF!+#REF!+#REF!+#REF!+#REF!+#REF!+#REF!+#REF!+#REF!+#REF!+#REF!+#REF!)</f>
        <v>#REF!</v>
      </c>
      <c r="H108" s="40" t="e">
        <f>SUM(#REF!+#REF!+#REF!+#REF!+#REF!+#REF!+#REF!+#REF!+#REF!+#REF!+#REF!+#REF!)</f>
        <v>#REF!</v>
      </c>
      <c r="I108" s="40" t="e">
        <f>SUM(#REF!+#REF!+#REF!+#REF!+#REF!+#REF!+#REF!+#REF!+#REF!+#REF!+#REF!+#REF!)</f>
        <v>#REF!</v>
      </c>
      <c r="J108" s="40" t="e">
        <f>SUM(#REF!+#REF!+#REF!+#REF!+#REF!+#REF!+#REF!+#REF!+#REF!+#REF!+#REF!+#REF!)</f>
        <v>#REF!</v>
      </c>
      <c r="K108" s="31"/>
      <c r="L108" s="40" t="e">
        <f>SUM(#REF!+#REF!+#REF!+#REF!+#REF!+#REF!+#REF!+#REF!+#REF!+#REF!+#REF!+#REF!)</f>
        <v>#REF!</v>
      </c>
      <c r="M108" s="40" t="e">
        <f>SUM(#REF!+#REF!+#REF!+#REF!+#REF!+#REF!+#REF!+#REF!+#REF!+#REF!+#REF!+#REF!)</f>
        <v>#REF!</v>
      </c>
      <c r="N108" s="40" t="e">
        <f>SUM(#REF!+#REF!+#REF!+#REF!+#REF!+#REF!+#REF!+#REF!+#REF!+#REF!+#REF!+#REF!)</f>
        <v>#REF!</v>
      </c>
      <c r="O108" s="40" t="e">
        <f>SUM(#REF!+#REF!+#REF!+#REF!+#REF!+#REF!+#REF!+#REF!+#REF!+#REF!+#REF!+#REF!)</f>
        <v>#REF!</v>
      </c>
      <c r="P108" s="31"/>
      <c r="Q108" s="40" t="e">
        <f>SUM(#REF!+#REF!+#REF!+#REF!+#REF!+#REF!+#REF!+#REF!+#REF!+#REF!+#REF!+#REF!)</f>
        <v>#REF!</v>
      </c>
      <c r="R108" s="40" t="e">
        <f>SUM(#REF!+#REF!+#REF!+#REF!+#REF!+#REF!+#REF!+#REF!+#REF!+#REF!+#REF!+#REF!)</f>
        <v>#REF!</v>
      </c>
      <c r="S108" s="40" t="e">
        <f>SUM(#REF!+#REF!+#REF!+#REF!+#REF!+#REF!+#REF!+#REF!+#REF!+#REF!+#REF!+#REF!)</f>
        <v>#REF!</v>
      </c>
      <c r="T108" s="40" t="e">
        <f>SUM(#REF!+#REF!+#REF!+#REF!+#REF!+#REF!+#REF!+#REF!+#REF!+#REF!+#REF!+#REF!)</f>
        <v>#REF!</v>
      </c>
      <c r="U108" s="31"/>
      <c r="V108" s="40" t="e">
        <f>SUM(#REF!+#REF!+#REF!+#REF!+#REF!+#REF!+#REF!+#REF!+#REF!+#REF!+#REF!+#REF!)</f>
        <v>#REF!</v>
      </c>
      <c r="W108" s="40" t="e">
        <f>SUM(#REF!+#REF!+#REF!+#REF!+#REF!+#REF!+#REF!+#REF!+#REF!+#REF!+#REF!+#REF!)</f>
        <v>#REF!</v>
      </c>
      <c r="X108" s="40" t="e">
        <f>SUM(#REF!+#REF!+#REF!+#REF!+#REF!+#REF!+#REF!+#REF!+#REF!+#REF!+#REF!+#REF!)</f>
        <v>#REF!</v>
      </c>
      <c r="Y108" s="40" t="e">
        <f>SUM(#REF!+#REF!+#REF!+#REF!+#REF!+#REF!+#REF!+#REF!+#REF!+#REF!+#REF!+#REF!)</f>
        <v>#REF!</v>
      </c>
      <c r="Z108" s="31"/>
      <c r="AA108" s="40" t="e">
        <f>SUM(#REF!+#REF!+#REF!+#REF!+#REF!+#REF!+#REF!+#REF!+#REF!+#REF!+#REF!+#REF!)</f>
        <v>#REF!</v>
      </c>
      <c r="AB108" s="40" t="e">
        <f>SUM(#REF!+#REF!+#REF!+#REF!+#REF!+#REF!+#REF!+#REF!+#REF!+#REF!+#REF!+#REF!)</f>
        <v>#REF!</v>
      </c>
      <c r="AC108" s="40" t="e">
        <f>SUM(#REF!+#REF!+#REF!+#REF!+#REF!+#REF!+#REF!+#REF!+#REF!+#REF!+#REF!+#REF!)</f>
        <v>#REF!</v>
      </c>
      <c r="AD108" s="63">
        <v>1172462.05</v>
      </c>
      <c r="AE108" s="63">
        <f>3561776.03-8195.45</f>
        <v>3553580.5799999996</v>
      </c>
      <c r="AF108" s="63">
        <v>3543963.04</v>
      </c>
      <c r="AG108" s="63">
        <f t="shared" si="14"/>
        <v>1182079.5899999999</v>
      </c>
      <c r="AH108" s="63">
        <f t="shared" si="15"/>
        <v>3457633.9043399994</v>
      </c>
      <c r="AI108" s="63" t="e">
        <f>SUM(#REF!+#REF!+#REF!+#REF!+#REF!+#REF!+#REF!+#REF!+#REF!+#REF!+#REF!+#REF!)</f>
        <v>#REF!</v>
      </c>
    </row>
    <row r="109" spans="1:35" ht="12">
      <c r="A109" s="16">
        <v>85</v>
      </c>
      <c r="B109" s="16">
        <v>36</v>
      </c>
      <c r="C109" s="6" t="s">
        <v>105</v>
      </c>
      <c r="D109" s="9" t="s">
        <v>170</v>
      </c>
      <c r="E109" s="40" t="e">
        <f>SUM(#REF!+#REF!+#REF!+#REF!+#REF!+#REF!+#REF!+#REF!+#REF!+#REF!+#REF!+#REF!)</f>
        <v>#REF!</v>
      </c>
      <c r="F109" s="31"/>
      <c r="G109" s="40" t="e">
        <f>SUM(#REF!+#REF!+#REF!+#REF!+#REF!+#REF!+#REF!+#REF!+#REF!+#REF!+#REF!+#REF!)</f>
        <v>#REF!</v>
      </c>
      <c r="H109" s="40" t="e">
        <f>SUM(#REF!+#REF!+#REF!+#REF!+#REF!+#REF!+#REF!+#REF!+#REF!+#REF!+#REF!+#REF!)</f>
        <v>#REF!</v>
      </c>
      <c r="I109" s="40" t="e">
        <f>SUM(#REF!+#REF!+#REF!+#REF!+#REF!+#REF!+#REF!+#REF!+#REF!+#REF!+#REF!+#REF!)</f>
        <v>#REF!</v>
      </c>
      <c r="J109" s="40" t="e">
        <f>SUM(#REF!+#REF!+#REF!+#REF!+#REF!+#REF!+#REF!+#REF!+#REF!+#REF!+#REF!+#REF!)</f>
        <v>#REF!</v>
      </c>
      <c r="K109" s="31"/>
      <c r="L109" s="40" t="e">
        <f>SUM(#REF!+#REF!+#REF!+#REF!+#REF!+#REF!+#REF!+#REF!+#REF!+#REF!+#REF!+#REF!)</f>
        <v>#REF!</v>
      </c>
      <c r="M109" s="40" t="e">
        <f>SUM(#REF!+#REF!+#REF!+#REF!+#REF!+#REF!+#REF!+#REF!+#REF!+#REF!+#REF!+#REF!)</f>
        <v>#REF!</v>
      </c>
      <c r="N109" s="40" t="e">
        <f>SUM(#REF!+#REF!+#REF!+#REF!+#REF!+#REF!+#REF!+#REF!+#REF!+#REF!+#REF!+#REF!)</f>
        <v>#REF!</v>
      </c>
      <c r="O109" s="40" t="e">
        <f>SUM(#REF!+#REF!+#REF!+#REF!+#REF!+#REF!+#REF!+#REF!+#REF!+#REF!+#REF!+#REF!)</f>
        <v>#REF!</v>
      </c>
      <c r="P109" s="31"/>
      <c r="Q109" s="40" t="e">
        <f>SUM(#REF!+#REF!+#REF!+#REF!+#REF!+#REF!+#REF!+#REF!+#REF!+#REF!+#REF!+#REF!)</f>
        <v>#REF!</v>
      </c>
      <c r="R109" s="40" t="e">
        <f>SUM(#REF!+#REF!+#REF!+#REF!+#REF!+#REF!+#REF!+#REF!+#REF!+#REF!+#REF!+#REF!)</f>
        <v>#REF!</v>
      </c>
      <c r="S109" s="40" t="e">
        <f>SUM(#REF!+#REF!+#REF!+#REF!+#REF!+#REF!+#REF!+#REF!+#REF!+#REF!+#REF!+#REF!)</f>
        <v>#REF!</v>
      </c>
      <c r="T109" s="40" t="e">
        <f>SUM(#REF!+#REF!+#REF!+#REF!+#REF!+#REF!+#REF!+#REF!+#REF!+#REF!+#REF!+#REF!)</f>
        <v>#REF!</v>
      </c>
      <c r="U109" s="31"/>
      <c r="V109" s="40" t="e">
        <f>SUM(#REF!+#REF!+#REF!+#REF!+#REF!+#REF!+#REF!+#REF!+#REF!+#REF!+#REF!+#REF!)</f>
        <v>#REF!</v>
      </c>
      <c r="W109" s="40" t="e">
        <f>SUM(#REF!+#REF!+#REF!+#REF!+#REF!+#REF!+#REF!+#REF!+#REF!+#REF!+#REF!+#REF!)</f>
        <v>#REF!</v>
      </c>
      <c r="X109" s="40" t="e">
        <f>SUM(#REF!+#REF!+#REF!+#REF!+#REF!+#REF!+#REF!+#REF!+#REF!+#REF!+#REF!+#REF!)</f>
        <v>#REF!</v>
      </c>
      <c r="Y109" s="40" t="e">
        <f>SUM(#REF!+#REF!+#REF!+#REF!+#REF!+#REF!+#REF!+#REF!+#REF!+#REF!+#REF!+#REF!)</f>
        <v>#REF!</v>
      </c>
      <c r="Z109" s="31"/>
      <c r="AA109" s="40" t="e">
        <f>SUM(#REF!+#REF!+#REF!+#REF!+#REF!+#REF!+#REF!+#REF!+#REF!+#REF!+#REF!+#REF!)</f>
        <v>#REF!</v>
      </c>
      <c r="AB109" s="40" t="e">
        <f>SUM(#REF!+#REF!+#REF!+#REF!+#REF!+#REF!+#REF!+#REF!+#REF!+#REF!+#REF!+#REF!)</f>
        <v>#REF!</v>
      </c>
      <c r="AC109" s="40" t="e">
        <f>SUM(#REF!+#REF!+#REF!+#REF!+#REF!+#REF!+#REF!+#REF!+#REF!+#REF!+#REF!+#REF!)</f>
        <v>#REF!</v>
      </c>
      <c r="AD109" s="63">
        <v>1320651.17</v>
      </c>
      <c r="AE109" s="63">
        <f>3239405.04+193730.78</f>
        <v>3433135.82</v>
      </c>
      <c r="AF109" s="63">
        <v>3448882.02</v>
      </c>
      <c r="AG109" s="63">
        <f t="shared" si="14"/>
        <v>1304904.9700000002</v>
      </c>
      <c r="AH109" s="63">
        <f t="shared" si="15"/>
        <v>3340441.15286</v>
      </c>
      <c r="AI109" s="63" t="e">
        <f>SUM(#REF!+#REF!+#REF!+#REF!+#REF!+#REF!+#REF!+#REF!+#REF!+#REF!+#REF!+#REF!)</f>
        <v>#REF!</v>
      </c>
    </row>
    <row r="110" spans="1:35" ht="12">
      <c r="A110" s="16">
        <v>86</v>
      </c>
      <c r="B110" s="73">
        <v>25</v>
      </c>
      <c r="C110" s="85" t="s">
        <v>106</v>
      </c>
      <c r="D110" s="9" t="s">
        <v>171</v>
      </c>
      <c r="E110" s="71" t="e">
        <f>SUM(#REF!+#REF!+#REF!+#REF!+#REF!+#REF!+#REF!+#REF!+#REF!+#REF!+#REF!+#REF!)</f>
        <v>#REF!</v>
      </c>
      <c r="F110" s="94"/>
      <c r="G110" s="71" t="e">
        <f>SUM(#REF!+#REF!+#REF!+#REF!+#REF!+#REF!+#REF!+#REF!+#REF!+#REF!+#REF!+#REF!)</f>
        <v>#REF!</v>
      </c>
      <c r="H110" s="71" t="e">
        <f>SUM(#REF!+#REF!+#REF!+#REF!+#REF!+#REF!+#REF!+#REF!+#REF!+#REF!+#REF!+#REF!)</f>
        <v>#REF!</v>
      </c>
      <c r="I110" s="71" t="e">
        <f>SUM(#REF!+#REF!+#REF!+#REF!+#REF!+#REF!+#REF!+#REF!+#REF!+#REF!+#REF!+#REF!)</f>
        <v>#REF!</v>
      </c>
      <c r="J110" s="71" t="e">
        <f>SUM(#REF!+#REF!+#REF!+#REF!+#REF!+#REF!+#REF!+#REF!+#REF!+#REF!+#REF!+#REF!)</f>
        <v>#REF!</v>
      </c>
      <c r="K110" s="94"/>
      <c r="L110" s="71" t="e">
        <f>SUM(#REF!+#REF!+#REF!+#REF!+#REF!+#REF!+#REF!+#REF!+#REF!+#REF!+#REF!+#REF!)</f>
        <v>#REF!</v>
      </c>
      <c r="M110" s="71" t="e">
        <f>SUM(#REF!+#REF!+#REF!+#REF!+#REF!+#REF!+#REF!+#REF!+#REF!+#REF!+#REF!+#REF!)</f>
        <v>#REF!</v>
      </c>
      <c r="N110" s="71" t="e">
        <f>SUM(#REF!+#REF!+#REF!+#REF!+#REF!+#REF!+#REF!+#REF!+#REF!+#REF!+#REF!+#REF!)</f>
        <v>#REF!</v>
      </c>
      <c r="O110" s="71" t="e">
        <f>SUM(#REF!+#REF!+#REF!+#REF!+#REF!+#REF!+#REF!+#REF!+#REF!+#REF!+#REF!+#REF!)</f>
        <v>#REF!</v>
      </c>
      <c r="P110" s="94"/>
      <c r="Q110" s="71" t="e">
        <f>SUM(#REF!+#REF!+#REF!+#REF!+#REF!+#REF!+#REF!+#REF!+#REF!+#REF!+#REF!+#REF!)</f>
        <v>#REF!</v>
      </c>
      <c r="R110" s="71" t="e">
        <f>SUM(#REF!+#REF!+#REF!+#REF!+#REF!+#REF!+#REF!+#REF!+#REF!+#REF!+#REF!+#REF!)</f>
        <v>#REF!</v>
      </c>
      <c r="S110" s="71" t="e">
        <f>SUM(#REF!+#REF!+#REF!+#REF!+#REF!+#REF!+#REF!+#REF!+#REF!+#REF!+#REF!+#REF!)</f>
        <v>#REF!</v>
      </c>
      <c r="T110" s="71" t="e">
        <f>SUM(#REF!+#REF!+#REF!+#REF!+#REF!+#REF!+#REF!+#REF!+#REF!+#REF!+#REF!+#REF!)</f>
        <v>#REF!</v>
      </c>
      <c r="U110" s="94"/>
      <c r="V110" s="71" t="e">
        <f>SUM(#REF!+#REF!+#REF!+#REF!+#REF!+#REF!+#REF!+#REF!+#REF!+#REF!+#REF!+#REF!)</f>
        <v>#REF!</v>
      </c>
      <c r="W110" s="71" t="e">
        <f>SUM(#REF!+#REF!+#REF!+#REF!+#REF!+#REF!+#REF!+#REF!+#REF!+#REF!+#REF!+#REF!)</f>
        <v>#REF!</v>
      </c>
      <c r="X110" s="71" t="e">
        <f>SUM(#REF!+#REF!+#REF!+#REF!+#REF!+#REF!+#REF!+#REF!+#REF!+#REF!+#REF!+#REF!)</f>
        <v>#REF!</v>
      </c>
      <c r="Y110" s="71" t="e">
        <f>SUM(#REF!+#REF!+#REF!+#REF!+#REF!+#REF!+#REF!+#REF!+#REF!+#REF!+#REF!+#REF!)</f>
        <v>#REF!</v>
      </c>
      <c r="Z110" s="94"/>
      <c r="AA110" s="71" t="e">
        <f>SUM(#REF!+#REF!+#REF!+#REF!+#REF!+#REF!+#REF!+#REF!+#REF!+#REF!+#REF!+#REF!)</f>
        <v>#REF!</v>
      </c>
      <c r="AB110" s="71" t="e">
        <f>SUM(#REF!+#REF!+#REF!+#REF!+#REF!+#REF!+#REF!+#REF!+#REF!+#REF!+#REF!+#REF!)</f>
        <v>#REF!</v>
      </c>
      <c r="AC110" s="71" t="e">
        <f>SUM(#REF!+#REF!+#REF!+#REF!+#REF!+#REF!+#REF!+#REF!+#REF!+#REF!+#REF!+#REF!)</f>
        <v>#REF!</v>
      </c>
      <c r="AD110" s="69">
        <v>798320.62</v>
      </c>
      <c r="AE110" s="69">
        <f>2262037.44-21552.35</f>
        <v>2240485.09</v>
      </c>
      <c r="AF110" s="69">
        <v>2395856.39</v>
      </c>
      <c r="AG110" s="69">
        <f t="shared" si="14"/>
        <v>642949.3199999998</v>
      </c>
      <c r="AH110" s="69">
        <f t="shared" si="15"/>
        <v>2179991.99257</v>
      </c>
      <c r="AI110" s="69" t="e">
        <f>SUM(#REF!+#REF!+#REF!+#REF!+#REF!+#REF!+#REF!+#REF!+#REF!+#REF!+#REF!+#REF!)</f>
        <v>#REF!</v>
      </c>
    </row>
    <row r="111" spans="1:35" ht="12">
      <c r="A111" s="16">
        <v>87</v>
      </c>
      <c r="B111" s="16">
        <v>26</v>
      </c>
      <c r="C111" s="6" t="s">
        <v>104</v>
      </c>
      <c r="D111" s="9" t="s">
        <v>172</v>
      </c>
      <c r="E111" s="40" t="e">
        <f>SUM(#REF!+#REF!+#REF!+#REF!+#REF!+#REF!+#REF!+#REF!+#REF!+#REF!+#REF!+#REF!)</f>
        <v>#REF!</v>
      </c>
      <c r="F111" s="31"/>
      <c r="G111" s="40" t="e">
        <f>SUM(#REF!+#REF!+#REF!+#REF!+#REF!+#REF!+#REF!+#REF!+#REF!+#REF!+#REF!+#REF!)</f>
        <v>#REF!</v>
      </c>
      <c r="H111" s="40" t="e">
        <f>SUM(#REF!+#REF!+#REF!+#REF!+#REF!+#REF!+#REF!+#REF!+#REF!+#REF!+#REF!+#REF!)</f>
        <v>#REF!</v>
      </c>
      <c r="I111" s="40" t="e">
        <f>SUM(#REF!+#REF!+#REF!+#REF!+#REF!+#REF!+#REF!+#REF!+#REF!+#REF!+#REF!+#REF!)</f>
        <v>#REF!</v>
      </c>
      <c r="J111" s="40" t="e">
        <f>SUM(#REF!+#REF!+#REF!+#REF!+#REF!+#REF!+#REF!+#REF!+#REF!+#REF!+#REF!+#REF!)</f>
        <v>#REF!</v>
      </c>
      <c r="K111" s="31"/>
      <c r="L111" s="40" t="e">
        <f>SUM(#REF!+#REF!+#REF!+#REF!+#REF!+#REF!+#REF!+#REF!+#REF!+#REF!+#REF!+#REF!)</f>
        <v>#REF!</v>
      </c>
      <c r="M111" s="40" t="e">
        <f>SUM(#REF!+#REF!+#REF!+#REF!+#REF!+#REF!+#REF!+#REF!+#REF!+#REF!+#REF!+#REF!)</f>
        <v>#REF!</v>
      </c>
      <c r="N111" s="40" t="e">
        <f>SUM(#REF!+#REF!+#REF!+#REF!+#REF!+#REF!+#REF!+#REF!+#REF!+#REF!+#REF!+#REF!)</f>
        <v>#REF!</v>
      </c>
      <c r="O111" s="40" t="e">
        <f>SUM(#REF!+#REF!+#REF!+#REF!+#REF!+#REF!+#REF!+#REF!+#REF!+#REF!+#REF!+#REF!)</f>
        <v>#REF!</v>
      </c>
      <c r="P111" s="31"/>
      <c r="Q111" s="40" t="e">
        <f>SUM(#REF!+#REF!+#REF!+#REF!+#REF!+#REF!+#REF!+#REF!+#REF!+#REF!+#REF!+#REF!)</f>
        <v>#REF!</v>
      </c>
      <c r="R111" s="40" t="e">
        <f>SUM(#REF!+#REF!+#REF!+#REF!+#REF!+#REF!+#REF!+#REF!+#REF!+#REF!+#REF!+#REF!)</f>
        <v>#REF!</v>
      </c>
      <c r="S111" s="40" t="e">
        <f>SUM(#REF!+#REF!+#REF!+#REF!+#REF!+#REF!+#REF!+#REF!+#REF!+#REF!+#REF!+#REF!)</f>
        <v>#REF!</v>
      </c>
      <c r="T111" s="40" t="e">
        <f>SUM(#REF!+#REF!+#REF!+#REF!+#REF!+#REF!+#REF!+#REF!+#REF!+#REF!+#REF!+#REF!)</f>
        <v>#REF!</v>
      </c>
      <c r="U111" s="31"/>
      <c r="V111" s="40" t="e">
        <f>SUM(#REF!+#REF!+#REF!+#REF!+#REF!+#REF!+#REF!+#REF!+#REF!+#REF!+#REF!+#REF!)</f>
        <v>#REF!</v>
      </c>
      <c r="W111" s="40" t="e">
        <f>SUM(#REF!+#REF!+#REF!+#REF!+#REF!+#REF!+#REF!+#REF!+#REF!+#REF!+#REF!+#REF!)</f>
        <v>#REF!</v>
      </c>
      <c r="X111" s="40" t="e">
        <f>SUM(#REF!+#REF!+#REF!+#REF!+#REF!+#REF!+#REF!+#REF!+#REF!+#REF!+#REF!+#REF!)</f>
        <v>#REF!</v>
      </c>
      <c r="Y111" s="40" t="e">
        <f>SUM(#REF!+#REF!+#REF!+#REF!+#REF!+#REF!+#REF!+#REF!+#REF!+#REF!+#REF!+#REF!)</f>
        <v>#REF!</v>
      </c>
      <c r="Z111" s="31"/>
      <c r="AA111" s="40" t="e">
        <f>SUM(#REF!+#REF!+#REF!+#REF!+#REF!+#REF!+#REF!+#REF!+#REF!+#REF!+#REF!+#REF!)</f>
        <v>#REF!</v>
      </c>
      <c r="AB111" s="40" t="e">
        <f>SUM(#REF!+#REF!+#REF!+#REF!+#REF!+#REF!+#REF!+#REF!+#REF!+#REF!+#REF!+#REF!)</f>
        <v>#REF!</v>
      </c>
      <c r="AC111" s="40" t="e">
        <f>SUM(#REF!+#REF!+#REF!+#REF!+#REF!+#REF!+#REF!+#REF!+#REF!+#REF!+#REF!+#REF!)</f>
        <v>#REF!</v>
      </c>
      <c r="AD111" s="63">
        <v>2575542.53</v>
      </c>
      <c r="AE111" s="63">
        <f>8825760.72-2125.28</f>
        <v>8823635.440000001</v>
      </c>
      <c r="AF111" s="63">
        <v>8751368.32</v>
      </c>
      <c r="AG111" s="63">
        <f t="shared" si="14"/>
        <v>2647809.6500000004</v>
      </c>
      <c r="AH111" s="63">
        <f t="shared" si="15"/>
        <v>8585397.28312</v>
      </c>
      <c r="AI111" s="63" t="e">
        <f>SUM(#REF!+#REF!+#REF!+#REF!+#REF!+#REF!+#REF!+#REF!+#REF!+#REF!+#REF!+#REF!)</f>
        <v>#REF!</v>
      </c>
    </row>
    <row r="112" spans="1:35" ht="12">
      <c r="A112" s="16">
        <v>88</v>
      </c>
      <c r="B112" s="16">
        <v>36</v>
      </c>
      <c r="C112" s="6" t="s">
        <v>107</v>
      </c>
      <c r="D112" s="9" t="s">
        <v>173</v>
      </c>
      <c r="E112" s="40" t="e">
        <f>SUM(#REF!+#REF!+#REF!+#REF!+#REF!+#REF!+#REF!+#REF!+#REF!+#REF!+#REF!+#REF!)</f>
        <v>#REF!</v>
      </c>
      <c r="F112" s="31"/>
      <c r="G112" s="40" t="e">
        <f>SUM(#REF!+#REF!+#REF!+#REF!+#REF!+#REF!+#REF!+#REF!+#REF!+#REF!+#REF!+#REF!)</f>
        <v>#REF!</v>
      </c>
      <c r="H112" s="40" t="e">
        <f>SUM(#REF!+#REF!+#REF!+#REF!+#REF!+#REF!+#REF!+#REF!+#REF!+#REF!+#REF!+#REF!)</f>
        <v>#REF!</v>
      </c>
      <c r="I112" s="40" t="e">
        <f>SUM(#REF!+#REF!+#REF!+#REF!+#REF!+#REF!+#REF!+#REF!+#REF!+#REF!+#REF!+#REF!)</f>
        <v>#REF!</v>
      </c>
      <c r="J112" s="40" t="e">
        <f>SUM(#REF!+#REF!+#REF!+#REF!+#REF!+#REF!+#REF!+#REF!+#REF!+#REF!+#REF!+#REF!)</f>
        <v>#REF!</v>
      </c>
      <c r="K112" s="31"/>
      <c r="L112" s="40" t="e">
        <f>SUM(#REF!+#REF!+#REF!+#REF!+#REF!+#REF!+#REF!+#REF!+#REF!+#REF!+#REF!+#REF!)</f>
        <v>#REF!</v>
      </c>
      <c r="M112" s="40" t="e">
        <f>SUM(#REF!+#REF!+#REF!+#REF!+#REF!+#REF!+#REF!+#REF!+#REF!+#REF!+#REF!+#REF!)</f>
        <v>#REF!</v>
      </c>
      <c r="N112" s="40" t="e">
        <f>SUM(#REF!+#REF!+#REF!+#REF!+#REF!+#REF!+#REF!+#REF!+#REF!+#REF!+#REF!+#REF!)</f>
        <v>#REF!</v>
      </c>
      <c r="O112" s="40" t="e">
        <f>SUM(#REF!+#REF!+#REF!+#REF!+#REF!+#REF!+#REF!+#REF!+#REF!+#REF!+#REF!+#REF!)</f>
        <v>#REF!</v>
      </c>
      <c r="P112" s="31"/>
      <c r="Q112" s="40" t="e">
        <f>SUM(#REF!+#REF!+#REF!+#REF!+#REF!+#REF!+#REF!+#REF!+#REF!+#REF!+#REF!+#REF!)</f>
        <v>#REF!</v>
      </c>
      <c r="R112" s="40" t="e">
        <f>SUM(#REF!+#REF!+#REF!+#REF!+#REF!+#REF!+#REF!+#REF!+#REF!+#REF!+#REF!+#REF!)</f>
        <v>#REF!</v>
      </c>
      <c r="S112" s="40" t="e">
        <f>SUM(#REF!+#REF!+#REF!+#REF!+#REF!+#REF!+#REF!+#REF!+#REF!+#REF!+#REF!+#REF!)</f>
        <v>#REF!</v>
      </c>
      <c r="T112" s="40" t="e">
        <f>SUM(#REF!+#REF!+#REF!+#REF!+#REF!+#REF!+#REF!+#REF!+#REF!+#REF!+#REF!+#REF!)</f>
        <v>#REF!</v>
      </c>
      <c r="U112" s="31"/>
      <c r="V112" s="40" t="e">
        <f>SUM(#REF!+#REF!+#REF!+#REF!+#REF!+#REF!+#REF!+#REF!+#REF!+#REF!+#REF!+#REF!)</f>
        <v>#REF!</v>
      </c>
      <c r="W112" s="40" t="e">
        <f>SUM(#REF!+#REF!+#REF!+#REF!+#REF!+#REF!+#REF!+#REF!+#REF!+#REF!+#REF!+#REF!)</f>
        <v>#REF!</v>
      </c>
      <c r="X112" s="40" t="e">
        <f>SUM(#REF!+#REF!+#REF!+#REF!+#REF!+#REF!+#REF!+#REF!+#REF!+#REF!+#REF!+#REF!)</f>
        <v>#REF!</v>
      </c>
      <c r="Y112" s="40" t="e">
        <f>SUM(#REF!+#REF!+#REF!+#REF!+#REF!+#REF!+#REF!+#REF!+#REF!+#REF!+#REF!+#REF!)</f>
        <v>#REF!</v>
      </c>
      <c r="Z112" s="31"/>
      <c r="AA112" s="40" t="e">
        <f>SUM(#REF!+#REF!+#REF!+#REF!+#REF!+#REF!+#REF!+#REF!+#REF!+#REF!+#REF!+#REF!)</f>
        <v>#REF!</v>
      </c>
      <c r="AB112" s="40" t="e">
        <f>SUM(#REF!+#REF!+#REF!+#REF!+#REF!+#REF!+#REF!+#REF!+#REF!+#REF!+#REF!+#REF!)</f>
        <v>#REF!</v>
      </c>
      <c r="AC112" s="40" t="e">
        <f>SUM(#REF!+#REF!+#REF!+#REF!+#REF!+#REF!+#REF!+#REF!+#REF!+#REF!+#REF!+#REF!)</f>
        <v>#REF!</v>
      </c>
      <c r="AD112" s="63">
        <v>2891345.17</v>
      </c>
      <c r="AE112" s="63">
        <f>6766364.26-2418.99</f>
        <v>6763945.27</v>
      </c>
      <c r="AF112" s="63">
        <v>6447941.96</v>
      </c>
      <c r="AG112" s="63">
        <f t="shared" si="14"/>
        <v>3207348.4799999995</v>
      </c>
      <c r="AH112" s="63">
        <f t="shared" si="15"/>
        <v>6581318.74771</v>
      </c>
      <c r="AI112" s="63" t="e">
        <f>SUM(#REF!+#REF!+#REF!+#REF!+#REF!+#REF!+#REF!+#REF!+#REF!+#REF!+#REF!+#REF!)</f>
        <v>#REF!</v>
      </c>
    </row>
    <row r="113" spans="1:35" ht="12">
      <c r="A113" s="16">
        <v>89</v>
      </c>
      <c r="B113" s="16">
        <v>36</v>
      </c>
      <c r="C113" s="6" t="s">
        <v>108</v>
      </c>
      <c r="D113" s="9" t="s">
        <v>109</v>
      </c>
      <c r="E113" s="40" t="e">
        <f>SUM(#REF!+#REF!+#REF!+#REF!+#REF!+#REF!+#REF!+#REF!+#REF!+#REF!+#REF!+#REF!)</f>
        <v>#REF!</v>
      </c>
      <c r="F113" s="31"/>
      <c r="G113" s="40" t="e">
        <f>SUM(#REF!+#REF!+#REF!+#REF!+#REF!+#REF!+#REF!+#REF!+#REF!+#REF!+#REF!+#REF!)</f>
        <v>#REF!</v>
      </c>
      <c r="H113" s="40" t="e">
        <f>SUM(#REF!+#REF!+#REF!+#REF!+#REF!+#REF!+#REF!+#REF!+#REF!+#REF!+#REF!+#REF!)</f>
        <v>#REF!</v>
      </c>
      <c r="I113" s="40" t="e">
        <f>SUM(#REF!+#REF!+#REF!+#REF!+#REF!+#REF!+#REF!+#REF!+#REF!+#REF!+#REF!+#REF!)</f>
        <v>#REF!</v>
      </c>
      <c r="J113" s="40" t="e">
        <f>SUM(#REF!+#REF!+#REF!+#REF!+#REF!+#REF!+#REF!+#REF!+#REF!+#REF!+#REF!+#REF!)</f>
        <v>#REF!</v>
      </c>
      <c r="K113" s="31"/>
      <c r="L113" s="40" t="e">
        <f>SUM(#REF!+#REF!+#REF!+#REF!+#REF!+#REF!+#REF!+#REF!+#REF!+#REF!+#REF!+#REF!)</f>
        <v>#REF!</v>
      </c>
      <c r="M113" s="40" t="e">
        <f>SUM(#REF!+#REF!+#REF!+#REF!+#REF!+#REF!+#REF!+#REF!+#REF!+#REF!+#REF!+#REF!)</f>
        <v>#REF!</v>
      </c>
      <c r="N113" s="40" t="e">
        <f>SUM(#REF!+#REF!+#REF!+#REF!+#REF!+#REF!+#REF!+#REF!+#REF!+#REF!+#REF!+#REF!)</f>
        <v>#REF!</v>
      </c>
      <c r="O113" s="40" t="e">
        <f>SUM(#REF!+#REF!+#REF!+#REF!+#REF!+#REF!+#REF!+#REF!+#REF!+#REF!+#REF!+#REF!)</f>
        <v>#REF!</v>
      </c>
      <c r="P113" s="31"/>
      <c r="Q113" s="40" t="e">
        <f>SUM(#REF!+#REF!+#REF!+#REF!+#REF!+#REF!+#REF!+#REF!+#REF!+#REF!+#REF!+#REF!)</f>
        <v>#REF!</v>
      </c>
      <c r="R113" s="40" t="e">
        <f>SUM(#REF!+#REF!+#REF!+#REF!+#REF!+#REF!+#REF!+#REF!+#REF!+#REF!+#REF!+#REF!)</f>
        <v>#REF!</v>
      </c>
      <c r="S113" s="40" t="e">
        <f>SUM(#REF!+#REF!+#REF!+#REF!+#REF!+#REF!+#REF!+#REF!+#REF!+#REF!+#REF!+#REF!)</f>
        <v>#REF!</v>
      </c>
      <c r="T113" s="40" t="e">
        <f>SUM(#REF!+#REF!+#REF!+#REF!+#REF!+#REF!+#REF!+#REF!+#REF!+#REF!+#REF!+#REF!)</f>
        <v>#REF!</v>
      </c>
      <c r="U113" s="31"/>
      <c r="V113" s="40" t="e">
        <f>SUM(#REF!+#REF!+#REF!+#REF!+#REF!+#REF!+#REF!+#REF!+#REF!+#REF!+#REF!+#REF!)</f>
        <v>#REF!</v>
      </c>
      <c r="W113" s="40" t="e">
        <f>SUM(#REF!+#REF!+#REF!+#REF!+#REF!+#REF!+#REF!+#REF!+#REF!+#REF!+#REF!+#REF!)</f>
        <v>#REF!</v>
      </c>
      <c r="X113" s="40" t="e">
        <f>SUM(#REF!+#REF!+#REF!+#REF!+#REF!+#REF!+#REF!+#REF!+#REF!+#REF!+#REF!+#REF!)</f>
        <v>#REF!</v>
      </c>
      <c r="Y113" s="40" t="e">
        <f>SUM(#REF!+#REF!+#REF!+#REF!+#REF!+#REF!+#REF!+#REF!+#REF!+#REF!+#REF!+#REF!)</f>
        <v>#REF!</v>
      </c>
      <c r="Z113" s="31"/>
      <c r="AA113" s="40" t="e">
        <f>SUM(#REF!+#REF!+#REF!+#REF!+#REF!+#REF!+#REF!+#REF!+#REF!+#REF!+#REF!+#REF!)</f>
        <v>#REF!</v>
      </c>
      <c r="AB113" s="40" t="e">
        <f>SUM(#REF!+#REF!+#REF!+#REF!+#REF!+#REF!+#REF!+#REF!+#REF!+#REF!+#REF!+#REF!)</f>
        <v>#REF!</v>
      </c>
      <c r="AC113" s="40" t="e">
        <f>SUM(#REF!+#REF!+#REF!+#REF!+#REF!+#REF!+#REF!+#REF!+#REF!+#REF!+#REF!+#REF!)</f>
        <v>#REF!</v>
      </c>
      <c r="AD113" s="63">
        <v>2512369.95</v>
      </c>
      <c r="AE113" s="63">
        <f>8210787.86+10359.27</f>
        <v>8221147.13</v>
      </c>
      <c r="AF113" s="63">
        <v>8208371.22</v>
      </c>
      <c r="AG113" s="63">
        <f t="shared" si="14"/>
        <v>2525145.8600000003</v>
      </c>
      <c r="AH113" s="63">
        <f t="shared" si="15"/>
        <v>7999176.15749</v>
      </c>
      <c r="AI113" s="63" t="e">
        <f>SUM(#REF!+#REF!+#REF!+#REF!+#REF!+#REF!+#REF!+#REF!+#REF!+#REF!+#REF!+#REF!)</f>
        <v>#REF!</v>
      </c>
    </row>
    <row r="114" spans="1:35" s="5" customFormat="1" ht="12">
      <c r="A114" s="111" t="s">
        <v>183</v>
      </c>
      <c r="B114" s="111"/>
      <c r="C114" s="111"/>
      <c r="D114" s="111"/>
      <c r="E114" s="50" t="e">
        <f>SUM(E91:E113)</f>
        <v>#REF!</v>
      </c>
      <c r="F114" s="50">
        <f>SUM(F91:F113)</f>
        <v>0</v>
      </c>
      <c r="G114" s="50" t="e">
        <f>SUM(G91:G113)</f>
        <v>#REF!</v>
      </c>
      <c r="H114" s="50" t="e">
        <f>SUM(H91:H113)</f>
        <v>#REF!</v>
      </c>
      <c r="I114" s="50" t="e">
        <f>SUM(I91:I113)</f>
        <v>#REF!</v>
      </c>
      <c r="J114" s="50" t="e">
        <f aca="true" t="shared" si="16" ref="J114:AC114">SUM(J91:J113)</f>
        <v>#REF!</v>
      </c>
      <c r="K114" s="50">
        <f>SUM(K91:K113)</f>
        <v>0</v>
      </c>
      <c r="L114" s="50" t="e">
        <f t="shared" si="16"/>
        <v>#REF!</v>
      </c>
      <c r="M114" s="50" t="e">
        <f t="shared" si="16"/>
        <v>#REF!</v>
      </c>
      <c r="N114" s="50" t="e">
        <f t="shared" si="16"/>
        <v>#REF!</v>
      </c>
      <c r="O114" s="50" t="e">
        <f t="shared" si="16"/>
        <v>#REF!</v>
      </c>
      <c r="P114" s="50">
        <f>SUM(P91:P113)</f>
        <v>0</v>
      </c>
      <c r="Q114" s="50" t="e">
        <f t="shared" si="16"/>
        <v>#REF!</v>
      </c>
      <c r="R114" s="50" t="e">
        <f t="shared" si="16"/>
        <v>#REF!</v>
      </c>
      <c r="S114" s="50" t="e">
        <f t="shared" si="16"/>
        <v>#REF!</v>
      </c>
      <c r="T114" s="50" t="e">
        <f t="shared" si="16"/>
        <v>#REF!</v>
      </c>
      <c r="U114" s="50">
        <f>SUM(U91:U113)</f>
        <v>0</v>
      </c>
      <c r="V114" s="50" t="e">
        <f t="shared" si="16"/>
        <v>#REF!</v>
      </c>
      <c r="W114" s="50" t="e">
        <f t="shared" si="16"/>
        <v>#REF!</v>
      </c>
      <c r="X114" s="50" t="e">
        <f t="shared" si="16"/>
        <v>#REF!</v>
      </c>
      <c r="Y114" s="50" t="e">
        <f t="shared" si="16"/>
        <v>#REF!</v>
      </c>
      <c r="Z114" s="50">
        <f>SUM(Z91:Z113)</f>
        <v>0</v>
      </c>
      <c r="AA114" s="50" t="e">
        <f t="shared" si="16"/>
        <v>#REF!</v>
      </c>
      <c r="AB114" s="50" t="e">
        <f t="shared" si="16"/>
        <v>#REF!</v>
      </c>
      <c r="AC114" s="50" t="e">
        <f t="shared" si="16"/>
        <v>#REF!</v>
      </c>
      <c r="AD114" s="67">
        <f aca="true" t="shared" si="17" ref="AD114:AI114">SUM(AD91:AD113)</f>
        <v>36591432.120000005</v>
      </c>
      <c r="AE114" s="67">
        <f t="shared" si="17"/>
        <v>100542042.78999998</v>
      </c>
      <c r="AF114" s="67">
        <f t="shared" si="17"/>
        <v>99602087.42999999</v>
      </c>
      <c r="AG114" s="67">
        <f t="shared" si="17"/>
        <v>37531387.48</v>
      </c>
      <c r="AH114" s="67">
        <f t="shared" si="17"/>
        <v>97827407.63467</v>
      </c>
      <c r="AI114" s="67" t="e">
        <f t="shared" si="17"/>
        <v>#REF!</v>
      </c>
    </row>
    <row r="115" spans="1:35" s="5" customFormat="1" ht="16.5" customHeight="1">
      <c r="A115" s="112"/>
      <c r="B115" s="113"/>
      <c r="C115" s="113"/>
      <c r="D115" s="114"/>
      <c r="E115" s="51"/>
      <c r="F115" s="52"/>
      <c r="G115" s="52"/>
      <c r="H115" s="53"/>
      <c r="I115" s="52"/>
      <c r="J115" s="51"/>
      <c r="K115" s="52"/>
      <c r="L115" s="52"/>
      <c r="M115" s="53"/>
      <c r="N115" s="52"/>
      <c r="O115" s="51"/>
      <c r="P115" s="52"/>
      <c r="Q115" s="52"/>
      <c r="R115" s="53"/>
      <c r="S115" s="52"/>
      <c r="T115" s="51"/>
      <c r="U115" s="52"/>
      <c r="V115" s="52"/>
      <c r="W115" s="53"/>
      <c r="X115" s="52"/>
      <c r="Y115" s="51"/>
      <c r="Z115" s="52"/>
      <c r="AA115" s="52"/>
      <c r="AB115" s="53"/>
      <c r="AC115" s="52"/>
      <c r="AD115" s="51"/>
      <c r="AE115" s="51"/>
      <c r="AF115" s="51"/>
      <c r="AG115" s="51"/>
      <c r="AH115" s="51"/>
      <c r="AI115" s="51"/>
    </row>
    <row r="116" spans="1:35" s="25" customFormat="1" ht="25.5" customHeight="1">
      <c r="A116" s="102" t="s">
        <v>184</v>
      </c>
      <c r="B116" s="102"/>
      <c r="C116" s="102"/>
      <c r="D116" s="103"/>
      <c r="E116" s="54" t="e">
        <f aca="true" t="shared" si="18" ref="E116:AC116">E38+E70+E88+E114</f>
        <v>#REF!</v>
      </c>
      <c r="F116" s="54">
        <f>F38+F70+F88+F114</f>
        <v>0</v>
      </c>
      <c r="G116" s="54" t="e">
        <f t="shared" si="18"/>
        <v>#REF!</v>
      </c>
      <c r="H116" s="54" t="e">
        <f t="shared" si="18"/>
        <v>#REF!</v>
      </c>
      <c r="I116" s="54" t="e">
        <f t="shared" si="18"/>
        <v>#REF!</v>
      </c>
      <c r="J116" s="54" t="e">
        <f t="shared" si="18"/>
        <v>#REF!</v>
      </c>
      <c r="K116" s="54">
        <f t="shared" si="18"/>
        <v>0</v>
      </c>
      <c r="L116" s="51" t="e">
        <f t="shared" si="18"/>
        <v>#REF!</v>
      </c>
      <c r="M116" s="54" t="e">
        <f t="shared" si="18"/>
        <v>#REF!</v>
      </c>
      <c r="N116" s="54" t="e">
        <f t="shared" si="18"/>
        <v>#REF!</v>
      </c>
      <c r="O116" s="54" t="e">
        <f t="shared" si="18"/>
        <v>#REF!</v>
      </c>
      <c r="P116" s="54">
        <f>P38+P70+P88+P114</f>
        <v>0</v>
      </c>
      <c r="Q116" s="54" t="e">
        <f t="shared" si="18"/>
        <v>#REF!</v>
      </c>
      <c r="R116" s="54" t="e">
        <f t="shared" si="18"/>
        <v>#REF!</v>
      </c>
      <c r="S116" s="54" t="e">
        <f t="shared" si="18"/>
        <v>#REF!</v>
      </c>
      <c r="T116" s="54" t="e">
        <f t="shared" si="18"/>
        <v>#REF!</v>
      </c>
      <c r="U116" s="54">
        <f t="shared" si="18"/>
        <v>0</v>
      </c>
      <c r="V116" s="54" t="e">
        <f t="shared" si="18"/>
        <v>#REF!</v>
      </c>
      <c r="W116" s="54" t="e">
        <f t="shared" si="18"/>
        <v>#REF!</v>
      </c>
      <c r="X116" s="54" t="e">
        <f t="shared" si="18"/>
        <v>#REF!</v>
      </c>
      <c r="Y116" s="54" t="e">
        <f t="shared" si="18"/>
        <v>#REF!</v>
      </c>
      <c r="Z116" s="54">
        <f>Z38+Z70+Z88+Z114</f>
        <v>0</v>
      </c>
      <c r="AA116" s="54" t="e">
        <f t="shared" si="18"/>
        <v>#REF!</v>
      </c>
      <c r="AB116" s="54" t="e">
        <f t="shared" si="18"/>
        <v>#REF!</v>
      </c>
      <c r="AC116" s="54" t="e">
        <f t="shared" si="18"/>
        <v>#REF!</v>
      </c>
      <c r="AD116" s="51">
        <f aca="true" t="shared" si="19" ref="AD116:AI116">AD38+AD70+AD88+AD114</f>
        <v>151460289.96</v>
      </c>
      <c r="AE116" s="51">
        <f t="shared" si="19"/>
        <v>404552918.32</v>
      </c>
      <c r="AF116" s="51">
        <f t="shared" si="19"/>
        <v>409365632.09000003</v>
      </c>
      <c r="AG116" s="51">
        <f t="shared" si="19"/>
        <v>146647576.18999997</v>
      </c>
      <c r="AH116" s="51">
        <f t="shared" si="19"/>
        <v>393629989.52536</v>
      </c>
      <c r="AI116" s="51" t="e">
        <f t="shared" si="19"/>
        <v>#REF!</v>
      </c>
    </row>
    <row r="117" spans="3:35" s="23" customFormat="1" ht="12">
      <c r="C117" s="24"/>
      <c r="E117" s="60" t="e">
        <f>SUM(#REF!+#REF!+#REF!+#REF!+#REF!+#REF!+#REF!+#REF!+#REF!+#REF!+#REF!+#REF!)</f>
        <v>#REF!</v>
      </c>
      <c r="F117" s="60"/>
      <c r="G117" s="60" t="e">
        <f>SUM(#REF!+#REF!+#REF!+#REF!+#REF!+#REF!+#REF!+#REF!+#REF!+#REF!+#REF!+#REF!)</f>
        <v>#REF!</v>
      </c>
      <c r="H117" s="60" t="e">
        <f>SUM(#REF!+#REF!+#REF!+#REF!+#REF!+#REF!+#REF!+#REF!+#REF!+#REF!+#REF!+#REF!)</f>
        <v>#REF!</v>
      </c>
      <c r="I117" s="60" t="e">
        <f>SUM(#REF!+#REF!+#REF!+#REF!+#REF!+#REF!+#REF!+#REF!+#REF!+#REF!+#REF!+#REF!)</f>
        <v>#REF!</v>
      </c>
      <c r="J117" s="60" t="e">
        <f>SUM(#REF!+#REF!+#REF!+#REF!+#REF!+#REF!+#REF!+#REF!+#REF!+#REF!+#REF!+#REF!)</f>
        <v>#REF!</v>
      </c>
      <c r="K117" s="60"/>
      <c r="L117" s="60" t="e">
        <f>SUM(#REF!+#REF!+#REF!+#REF!+#REF!+#REF!+#REF!+#REF!+#REF!+#REF!+#REF!+#REF!)</f>
        <v>#REF!</v>
      </c>
      <c r="M117" s="60" t="e">
        <f>SUM(#REF!+#REF!+#REF!+#REF!+#REF!+#REF!+#REF!+#REF!+#REF!+#REF!+#REF!+#REF!)</f>
        <v>#REF!</v>
      </c>
      <c r="N117" s="60" t="e">
        <f>SUM(#REF!+#REF!+#REF!+#REF!+#REF!+#REF!+#REF!+#REF!+#REF!+#REF!+#REF!+#REF!)</f>
        <v>#REF!</v>
      </c>
      <c r="O117" s="60" t="e">
        <f>SUM(#REF!+#REF!+#REF!+#REF!+#REF!+#REF!+#REF!+#REF!+#REF!+#REF!+#REF!+#REF!)</f>
        <v>#REF!</v>
      </c>
      <c r="P117" s="60"/>
      <c r="Q117" s="60" t="e">
        <f>SUM(#REF!+#REF!+#REF!+#REF!+#REF!+#REF!+#REF!+#REF!+#REF!+#REF!+#REF!+#REF!)</f>
        <v>#REF!</v>
      </c>
      <c r="R117" s="60" t="e">
        <f>SUM(#REF!+#REF!+#REF!+#REF!+#REF!+#REF!+#REF!+#REF!+#REF!+#REF!+#REF!+#REF!)</f>
        <v>#REF!</v>
      </c>
      <c r="S117" s="60" t="e">
        <f>SUM(#REF!+#REF!+#REF!+#REF!+#REF!+#REF!+#REF!+#REF!+#REF!+#REF!+#REF!+#REF!)</f>
        <v>#REF!</v>
      </c>
      <c r="T117" s="60" t="e">
        <f>SUM(#REF!+#REF!+#REF!+#REF!+#REF!+#REF!+#REF!+#REF!+#REF!+#REF!+#REF!+#REF!)</f>
        <v>#REF!</v>
      </c>
      <c r="U117" s="60"/>
      <c r="V117" s="60" t="e">
        <f>SUM(#REF!+#REF!+#REF!+#REF!+#REF!+#REF!+#REF!+#REF!+#REF!+#REF!+#REF!+#REF!)</f>
        <v>#REF!</v>
      </c>
      <c r="W117" s="60" t="e">
        <f>SUM(#REF!+#REF!+#REF!+#REF!+#REF!+#REF!+#REF!+#REF!+#REF!+#REF!+#REF!+#REF!)</f>
        <v>#REF!</v>
      </c>
      <c r="X117" s="60" t="e">
        <f>SUM(#REF!+#REF!+#REF!+#REF!+#REF!+#REF!+#REF!+#REF!+#REF!+#REF!+#REF!+#REF!)</f>
        <v>#REF!</v>
      </c>
      <c r="Y117" s="60" t="e">
        <f>SUM(#REF!+#REF!+#REF!+#REF!+#REF!+#REF!+#REF!+#REF!+#REF!+#REF!+#REF!+#REF!)</f>
        <v>#REF!</v>
      </c>
      <c r="Z117" s="60"/>
      <c r="AA117" s="60" t="e">
        <f>SUM(#REF!+#REF!+#REF!+#REF!+#REF!+#REF!+#REF!+#REF!+#REF!+#REF!+#REF!+#REF!)</f>
        <v>#REF!</v>
      </c>
      <c r="AB117" s="60" t="e">
        <f>SUM(#REF!+#REF!+#REF!+#REF!+#REF!+#REF!+#REF!+#REF!+#REF!+#REF!+#REF!+#REF!)</f>
        <v>#REF!</v>
      </c>
      <c r="AC117" s="60" t="e">
        <f>SUM(#REF!+#REF!+#REF!+#REF!+#REF!+#REF!+#REF!+#REF!+#REF!+#REF!+#REF!+#REF!)</f>
        <v>#REF!</v>
      </c>
      <c r="AD117" s="60"/>
      <c r="AE117" s="68"/>
      <c r="AF117" s="68"/>
      <c r="AG117" s="68" t="s">
        <v>228</v>
      </c>
      <c r="AH117" s="68"/>
      <c r="AI117" s="68" t="e">
        <f>SUM(#REF!+#REF!+#REF!+#REF!+#REF!+#REF!+#REF!+#REF!+#REF!+#REF!+#REF!+#REF!)</f>
        <v>#REF!</v>
      </c>
    </row>
    <row r="118" spans="3:35" s="26" customFormat="1" ht="12" customHeight="1" hidden="1">
      <c r="C118" s="27"/>
      <c r="D118" s="26" t="s">
        <v>229</v>
      </c>
      <c r="E118" s="55">
        <v>6702205.14</v>
      </c>
      <c r="F118" s="55"/>
      <c r="G118" s="55">
        <f>-668879.29-3471.93</f>
        <v>-672351.2200000001</v>
      </c>
      <c r="H118" s="55"/>
      <c r="I118" s="55">
        <f>6332133.86+24757.03+479009.4-36581.92</f>
        <v>6799318.370000001</v>
      </c>
      <c r="J118" s="55">
        <v>6702205.14</v>
      </c>
      <c r="K118" s="55"/>
      <c r="L118" s="55">
        <f>-668879.29-3471.93</f>
        <v>-672351.2200000001</v>
      </c>
      <c r="M118" s="55"/>
      <c r="N118" s="55">
        <f>6332133.86+24757.03+479009.4-36581.92</f>
        <v>6799318.370000001</v>
      </c>
      <c r="O118" s="55">
        <v>6702205.14</v>
      </c>
      <c r="P118" s="55"/>
      <c r="Q118" s="55">
        <f>-668879.29-3471.93</f>
        <v>-672351.2200000001</v>
      </c>
      <c r="R118" s="55"/>
      <c r="S118" s="55">
        <f>6332133.86+24757.03+479009.4-36581.92</f>
        <v>6799318.370000001</v>
      </c>
      <c r="T118" s="55">
        <v>6702205.14</v>
      </c>
      <c r="U118" s="55"/>
      <c r="V118" s="55">
        <f>-668879.29-3471.93</f>
        <v>-672351.2200000001</v>
      </c>
      <c r="W118" s="55"/>
      <c r="X118" s="55">
        <f>6332133.86+24757.03+479009.4-36581.92</f>
        <v>6799318.370000001</v>
      </c>
      <c r="Y118" s="55">
        <v>6702205.14</v>
      </c>
      <c r="Z118" s="55"/>
      <c r="AA118" s="55">
        <f>-668879.29-3471.93</f>
        <v>-672351.2200000001</v>
      </c>
      <c r="AB118" s="55"/>
      <c r="AC118" s="55">
        <f>6332133.86+24757.03+479009.4-36581.92</f>
        <v>6799318.370000001</v>
      </c>
      <c r="AD118" s="55">
        <v>133392513.71999998</v>
      </c>
      <c r="AE118" s="55">
        <v>668987549.5</v>
      </c>
      <c r="AF118" s="55">
        <v>650919773.26</v>
      </c>
      <c r="AG118" s="55">
        <v>151460289.96</v>
      </c>
      <c r="AH118" s="55">
        <v>650924885.6635001</v>
      </c>
      <c r="AI118" s="55">
        <v>0</v>
      </c>
    </row>
    <row r="119" spans="3:35" s="26" customFormat="1" ht="12" customHeight="1">
      <c r="C119" s="27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</row>
    <row r="120" spans="3:35" s="26" customFormat="1" ht="12" customHeight="1">
      <c r="C120" s="27"/>
      <c r="E120" s="57" t="e">
        <f>E118-E116</f>
        <v>#REF!</v>
      </c>
      <c r="F120" s="57"/>
      <c r="G120" s="57" t="e">
        <f>G118-G116</f>
        <v>#REF!</v>
      </c>
      <c r="H120" s="57"/>
      <c r="I120" s="57" t="e">
        <f>I118-I116</f>
        <v>#REF!</v>
      </c>
      <c r="J120" s="57" t="e">
        <f>J118-J116</f>
        <v>#REF!</v>
      </c>
      <c r="K120" s="57"/>
      <c r="L120" s="57" t="e">
        <f>L118-L116</f>
        <v>#REF!</v>
      </c>
      <c r="M120" s="57"/>
      <c r="N120" s="57" t="e">
        <f>N118-N116</f>
        <v>#REF!</v>
      </c>
      <c r="O120" s="57" t="e">
        <f>O118-O116</f>
        <v>#REF!</v>
      </c>
      <c r="P120" s="57"/>
      <c r="Q120" s="57" t="e">
        <f>Q118-Q116</f>
        <v>#REF!</v>
      </c>
      <c r="R120" s="57"/>
      <c r="S120" s="57" t="e">
        <f>S118-S116</f>
        <v>#REF!</v>
      </c>
      <c r="T120" s="57" t="e">
        <f>T118-T116</f>
        <v>#REF!</v>
      </c>
      <c r="U120" s="57"/>
      <c r="V120" s="57" t="e">
        <f>V118-V116</f>
        <v>#REF!</v>
      </c>
      <c r="W120" s="57"/>
      <c r="X120" s="57" t="e">
        <f>X118-X116</f>
        <v>#REF!</v>
      </c>
      <c r="Y120" s="57" t="e">
        <f>Y118-Y116</f>
        <v>#REF!</v>
      </c>
      <c r="Z120" s="57"/>
      <c r="AA120" s="57" t="e">
        <f>AA118-AA116</f>
        <v>#REF!</v>
      </c>
      <c r="AB120" s="57"/>
      <c r="AC120" s="57" t="e">
        <f>AC118-AC116</f>
        <v>#REF!</v>
      </c>
      <c r="AD120" s="57"/>
      <c r="AE120" s="57"/>
      <c r="AF120" s="57"/>
      <c r="AG120" s="57"/>
      <c r="AH120" s="57"/>
      <c r="AI120" s="57"/>
    </row>
    <row r="121" spans="3:35" s="26" customFormat="1" ht="12">
      <c r="C121" s="27"/>
      <c r="E121" s="55">
        <v>14289.1</v>
      </c>
      <c r="F121" s="55"/>
      <c r="G121" s="55">
        <v>8546.46</v>
      </c>
      <c r="H121" s="55">
        <v>0</v>
      </c>
      <c r="I121" s="55">
        <v>0</v>
      </c>
      <c r="J121" s="55">
        <v>37713.2</v>
      </c>
      <c r="K121" s="55"/>
      <c r="L121" s="55">
        <v>77679.568</v>
      </c>
      <c r="M121" s="55">
        <v>0</v>
      </c>
      <c r="N121" s="55">
        <v>0</v>
      </c>
      <c r="O121" s="55">
        <v>58123.9</v>
      </c>
      <c r="P121" s="55"/>
      <c r="Q121" s="55">
        <v>21990.891000000003</v>
      </c>
      <c r="R121" s="55">
        <v>0</v>
      </c>
      <c r="S121" s="55">
        <v>0</v>
      </c>
      <c r="T121" s="55">
        <v>15066.8</v>
      </c>
      <c r="U121" s="55"/>
      <c r="V121" s="55">
        <v>9229.7827</v>
      </c>
      <c r="W121" s="55">
        <v>0</v>
      </c>
      <c r="X121" s="55">
        <v>0</v>
      </c>
      <c r="Y121" s="55">
        <v>45074.1</v>
      </c>
      <c r="Z121" s="55"/>
      <c r="AA121" s="55">
        <v>18526.612</v>
      </c>
      <c r="AB121" s="55">
        <v>0</v>
      </c>
      <c r="AC121" s="55">
        <v>0</v>
      </c>
      <c r="AD121" s="55">
        <f aca="true" t="shared" si="20" ref="AD121:AI121">SUM(AD122:AD123)</f>
        <v>151460289.96</v>
      </c>
      <c r="AE121" s="55">
        <f t="shared" si="20"/>
        <v>404552918.32</v>
      </c>
      <c r="AF121" s="55">
        <f t="shared" si="20"/>
        <v>409365632.09000003</v>
      </c>
      <c r="AG121" s="55">
        <f t="shared" si="20"/>
        <v>146647576.18999997</v>
      </c>
      <c r="AH121" s="55">
        <f t="shared" si="20"/>
        <v>393629989.52536</v>
      </c>
      <c r="AI121" s="55" t="e">
        <f t="shared" si="20"/>
        <v>#REF!</v>
      </c>
    </row>
    <row r="122" spans="3:35" s="26" customFormat="1" ht="12">
      <c r="C122" s="27"/>
      <c r="D122" s="79" t="s">
        <v>205</v>
      </c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75" t="s">
        <v>202</v>
      </c>
      <c r="AD122" s="69">
        <f>SUM(AD16+AD21+AD27+AD65+AD67+AD68+AD76+AD79+AD87+AD91+AD93+AD94+AD110)</f>
        <v>19718765.040000003</v>
      </c>
      <c r="AE122" s="69">
        <f>SUM(AE16+AE21+AE27+AE65+AE67+AE68+AE76+AE79+AE87+AE91+AE93+AE94+AE110)</f>
        <v>62148437.129999995</v>
      </c>
      <c r="AF122" s="69">
        <f>SUM(AF16+AF21+AF27+AF65+AF67+AF68+AF76+AF79+AF87+AF91+AF93+AF94+AF110)</f>
        <v>62968417.25999999</v>
      </c>
      <c r="AG122" s="69">
        <f>SUM(AG16+AG21+AG27+AG65+AG67+AG68+AG76+AG79+AG87+AG91+AG93+AG94+AG110)</f>
        <v>18898784.909999996</v>
      </c>
      <c r="AH122" s="69">
        <f>SUM(AH16+AH21+AH27+AH65+AH67+AH68+AH76+AH79+AH87+AH91+AH93+AH94+AH110)</f>
        <v>60470429.32749</v>
      </c>
      <c r="AI122" s="69" t="e">
        <f>SUM(AI18+AI27+AI65+AI67+AI68+AI87+AI91+AI93+AI94+AI96+AI110+AI21)</f>
        <v>#REF!</v>
      </c>
    </row>
    <row r="123" spans="3:35" s="23" customFormat="1" ht="24">
      <c r="C123" s="24"/>
      <c r="D123" s="80" t="s">
        <v>206</v>
      </c>
      <c r="E123" s="55"/>
      <c r="F123" s="55"/>
      <c r="G123" s="56"/>
      <c r="H123" s="56"/>
      <c r="I123" s="56"/>
      <c r="J123" s="55"/>
      <c r="K123" s="55"/>
      <c r="L123" s="56"/>
      <c r="M123" s="56"/>
      <c r="N123" s="56"/>
      <c r="O123" s="55"/>
      <c r="P123" s="55"/>
      <c r="Q123" s="56"/>
      <c r="R123" s="56"/>
      <c r="S123" s="56"/>
      <c r="T123" s="55"/>
      <c r="U123" s="55"/>
      <c r="V123" s="56"/>
      <c r="W123" s="56"/>
      <c r="X123" s="56"/>
      <c r="Y123" s="55"/>
      <c r="Z123" s="55"/>
      <c r="AA123" s="56"/>
      <c r="AB123" s="56"/>
      <c r="AC123" s="76" t="s">
        <v>203</v>
      </c>
      <c r="AD123" s="69">
        <f aca="true" t="shared" si="21" ref="AD123:AI123">SUM(AD116-AD122)</f>
        <v>131741524.92</v>
      </c>
      <c r="AE123" s="69">
        <f t="shared" si="21"/>
        <v>342404481.19</v>
      </c>
      <c r="AF123" s="69">
        <f t="shared" si="21"/>
        <v>346397214.83000004</v>
      </c>
      <c r="AG123" s="69">
        <f t="shared" si="21"/>
        <v>127748791.27999997</v>
      </c>
      <c r="AH123" s="69">
        <f t="shared" si="21"/>
        <v>333159560.19787</v>
      </c>
      <c r="AI123" s="69" t="e">
        <f t="shared" si="21"/>
        <v>#REF!</v>
      </c>
    </row>
    <row r="124" spans="3:35" s="23" customFormat="1" ht="12">
      <c r="C124" s="24"/>
      <c r="E124" s="55"/>
      <c r="F124" s="55"/>
      <c r="G124" s="56"/>
      <c r="H124" s="56"/>
      <c r="I124" s="56"/>
      <c r="J124" s="55"/>
      <c r="K124" s="55"/>
      <c r="L124" s="56"/>
      <c r="M124" s="56"/>
      <c r="N124" s="56"/>
      <c r="O124" s="55"/>
      <c r="P124" s="55"/>
      <c r="Q124" s="56"/>
      <c r="R124" s="56"/>
      <c r="S124" s="56"/>
      <c r="T124" s="55"/>
      <c r="U124" s="55"/>
      <c r="V124" s="56"/>
      <c r="W124" s="56"/>
      <c r="X124" s="56"/>
      <c r="Y124" s="55"/>
      <c r="Z124" s="55"/>
      <c r="AA124" s="56"/>
      <c r="AB124" s="56"/>
      <c r="AC124" s="74"/>
      <c r="AD124" s="74"/>
      <c r="AE124" s="56"/>
      <c r="AF124" s="56"/>
      <c r="AG124" s="56"/>
      <c r="AH124" s="56"/>
      <c r="AI124" s="56"/>
    </row>
    <row r="125" spans="3:35" s="23" customFormat="1" ht="12">
      <c r="C125" s="24"/>
      <c r="E125" s="55"/>
      <c r="F125" s="55"/>
      <c r="G125" s="56"/>
      <c r="H125" s="56"/>
      <c r="I125" s="56"/>
      <c r="J125" s="55"/>
      <c r="K125" s="55"/>
      <c r="L125" s="56"/>
      <c r="M125" s="56"/>
      <c r="N125" s="56"/>
      <c r="O125" s="55"/>
      <c r="P125" s="55"/>
      <c r="Q125" s="56"/>
      <c r="R125" s="56"/>
      <c r="S125" s="56"/>
      <c r="T125" s="55"/>
      <c r="U125" s="55"/>
      <c r="V125" s="56"/>
      <c r="W125" s="56"/>
      <c r="X125" s="56"/>
      <c r="Y125" s="55"/>
      <c r="Z125" s="55"/>
      <c r="AA125" s="56"/>
      <c r="AB125" s="56"/>
      <c r="AC125" s="56"/>
      <c r="AD125" s="56"/>
      <c r="AE125" s="56"/>
      <c r="AF125" s="56"/>
      <c r="AG125" s="56"/>
      <c r="AH125" s="56"/>
      <c r="AI125" s="56"/>
    </row>
    <row r="126" spans="3:35" s="23" customFormat="1" ht="12">
      <c r="C126" s="24"/>
      <c r="E126" s="55"/>
      <c r="F126" s="55"/>
      <c r="G126" s="56"/>
      <c r="H126" s="56"/>
      <c r="I126" s="56"/>
      <c r="J126" s="55"/>
      <c r="K126" s="55"/>
      <c r="L126" s="56"/>
      <c r="M126" s="56"/>
      <c r="N126" s="56"/>
      <c r="O126" s="55"/>
      <c r="P126" s="55"/>
      <c r="Q126" s="56"/>
      <c r="R126" s="56"/>
      <c r="S126" s="56"/>
      <c r="T126" s="55"/>
      <c r="U126" s="55"/>
      <c r="V126" s="56"/>
      <c r="W126" s="56"/>
      <c r="X126" s="56"/>
      <c r="Y126" s="55"/>
      <c r="Z126" s="55"/>
      <c r="AA126" s="56"/>
      <c r="AB126" s="56"/>
      <c r="AC126" s="56"/>
      <c r="AD126" s="56"/>
      <c r="AE126" s="56"/>
      <c r="AF126" s="56"/>
      <c r="AG126" s="56"/>
      <c r="AH126" s="56"/>
      <c r="AI126" s="56"/>
    </row>
    <row r="127" spans="3:35" s="23" customFormat="1" ht="12">
      <c r="C127" s="24"/>
      <c r="E127" s="55"/>
      <c r="F127" s="55"/>
      <c r="G127" s="56"/>
      <c r="H127" s="56"/>
      <c r="I127" s="56"/>
      <c r="J127" s="55"/>
      <c r="K127" s="55"/>
      <c r="L127" s="56"/>
      <c r="M127" s="56"/>
      <c r="N127" s="56"/>
      <c r="O127" s="55"/>
      <c r="P127" s="55"/>
      <c r="Q127" s="56"/>
      <c r="R127" s="56"/>
      <c r="S127" s="56"/>
      <c r="T127" s="55"/>
      <c r="U127" s="55"/>
      <c r="V127" s="56"/>
      <c r="W127" s="56"/>
      <c r="X127" s="56"/>
      <c r="Y127" s="55"/>
      <c r="Z127" s="55"/>
      <c r="AA127" s="56"/>
      <c r="AB127" s="56"/>
      <c r="AC127" s="56"/>
      <c r="AD127" s="56"/>
      <c r="AE127" s="56"/>
      <c r="AF127" s="56"/>
      <c r="AG127" s="56"/>
      <c r="AH127" s="56"/>
      <c r="AI127" s="56"/>
    </row>
    <row r="128" spans="3:35" s="23" customFormat="1" ht="12">
      <c r="C128" s="24"/>
      <c r="E128" s="55"/>
      <c r="F128" s="55"/>
      <c r="G128" s="56"/>
      <c r="H128" s="56"/>
      <c r="I128" s="56"/>
      <c r="J128" s="55"/>
      <c r="K128" s="55"/>
      <c r="L128" s="56"/>
      <c r="M128" s="56"/>
      <c r="N128" s="56"/>
      <c r="O128" s="55"/>
      <c r="P128" s="55"/>
      <c r="Q128" s="56"/>
      <c r="R128" s="56"/>
      <c r="S128" s="56"/>
      <c r="T128" s="55"/>
      <c r="U128" s="55"/>
      <c r="V128" s="56"/>
      <c r="W128" s="56"/>
      <c r="X128" s="56"/>
      <c r="Y128" s="55"/>
      <c r="Z128" s="55"/>
      <c r="AA128" s="56"/>
      <c r="AB128" s="56"/>
      <c r="AC128" s="56"/>
      <c r="AD128" s="56"/>
      <c r="AE128" s="56"/>
      <c r="AF128" s="56"/>
      <c r="AG128" s="56"/>
      <c r="AH128" s="56"/>
      <c r="AI128" s="56"/>
    </row>
    <row r="129" spans="5:35" ht="12">
      <c r="E129" s="58"/>
      <c r="F129" s="58"/>
      <c r="G129" s="59"/>
      <c r="H129" s="59"/>
      <c r="I129" s="59"/>
      <c r="J129" s="58"/>
      <c r="K129" s="58"/>
      <c r="L129" s="59"/>
      <c r="M129" s="59"/>
      <c r="N129" s="59"/>
      <c r="O129" s="58"/>
      <c r="P129" s="58"/>
      <c r="Q129" s="59"/>
      <c r="R129" s="59"/>
      <c r="S129" s="59"/>
      <c r="T129" s="58"/>
      <c r="U129" s="58"/>
      <c r="V129" s="59"/>
      <c r="W129" s="59"/>
      <c r="X129" s="59"/>
      <c r="Y129" s="58"/>
      <c r="Z129" s="58"/>
      <c r="AA129" s="59"/>
      <c r="AB129" s="59"/>
      <c r="AC129" s="59"/>
      <c r="AD129" s="59"/>
      <c r="AE129" s="59"/>
      <c r="AF129" s="59"/>
      <c r="AG129" s="59"/>
      <c r="AH129" s="59"/>
      <c r="AI129" s="59"/>
    </row>
    <row r="130" spans="5:35" ht="12">
      <c r="E130" s="58"/>
      <c r="F130" s="58"/>
      <c r="G130" s="59"/>
      <c r="H130" s="59"/>
      <c r="I130" s="59"/>
      <c r="J130" s="58"/>
      <c r="K130" s="58"/>
      <c r="L130" s="59"/>
      <c r="M130" s="59"/>
      <c r="N130" s="59"/>
      <c r="O130" s="58"/>
      <c r="P130" s="58"/>
      <c r="Q130" s="59"/>
      <c r="R130" s="59"/>
      <c r="S130" s="59"/>
      <c r="T130" s="58"/>
      <c r="U130" s="58"/>
      <c r="V130" s="59"/>
      <c r="W130" s="59"/>
      <c r="X130" s="59"/>
      <c r="Y130" s="58"/>
      <c r="Z130" s="58"/>
      <c r="AA130" s="59"/>
      <c r="AB130" s="59"/>
      <c r="AC130" s="59"/>
      <c r="AD130" s="59"/>
      <c r="AE130" s="59"/>
      <c r="AF130" s="59"/>
      <c r="AG130" s="59"/>
      <c r="AH130" s="59"/>
      <c r="AI130" s="59"/>
    </row>
    <row r="131" spans="5:35" ht="12">
      <c r="E131" s="58"/>
      <c r="F131" s="58"/>
      <c r="G131" s="59"/>
      <c r="H131" s="59"/>
      <c r="I131" s="59"/>
      <c r="J131" s="58"/>
      <c r="K131" s="58"/>
      <c r="L131" s="59"/>
      <c r="M131" s="59"/>
      <c r="N131" s="59"/>
      <c r="O131" s="58"/>
      <c r="P131" s="58"/>
      <c r="Q131" s="59"/>
      <c r="R131" s="59"/>
      <c r="S131" s="59"/>
      <c r="T131" s="58"/>
      <c r="U131" s="58"/>
      <c r="V131" s="59"/>
      <c r="W131" s="59"/>
      <c r="X131" s="59"/>
      <c r="Y131" s="58"/>
      <c r="Z131" s="58"/>
      <c r="AA131" s="59"/>
      <c r="AB131" s="59"/>
      <c r="AC131" s="59"/>
      <c r="AD131" s="59"/>
      <c r="AE131" s="59"/>
      <c r="AF131" s="59"/>
      <c r="AG131" s="59"/>
      <c r="AH131" s="59"/>
      <c r="AI131" s="59"/>
    </row>
    <row r="132" spans="5:35" ht="12">
      <c r="E132" s="58"/>
      <c r="F132" s="58"/>
      <c r="G132" s="59"/>
      <c r="H132" s="59"/>
      <c r="I132" s="59"/>
      <c r="J132" s="58"/>
      <c r="K132" s="58"/>
      <c r="L132" s="59"/>
      <c r="M132" s="59"/>
      <c r="N132" s="59"/>
      <c r="O132" s="58"/>
      <c r="P132" s="58"/>
      <c r="Q132" s="59"/>
      <c r="R132" s="59"/>
      <c r="S132" s="59"/>
      <c r="T132" s="58"/>
      <c r="U132" s="58"/>
      <c r="V132" s="59"/>
      <c r="W132" s="59"/>
      <c r="X132" s="59"/>
      <c r="Y132" s="58"/>
      <c r="Z132" s="58"/>
      <c r="AA132" s="59"/>
      <c r="AB132" s="59"/>
      <c r="AC132" s="59"/>
      <c r="AD132" s="59"/>
      <c r="AE132" s="59"/>
      <c r="AF132" s="59"/>
      <c r="AG132" s="59"/>
      <c r="AH132" s="59"/>
      <c r="AI132" s="59"/>
    </row>
    <row r="133" spans="5:35" ht="12">
      <c r="E133" s="58"/>
      <c r="F133" s="58"/>
      <c r="G133" s="59"/>
      <c r="H133" s="59"/>
      <c r="I133" s="59"/>
      <c r="J133" s="58"/>
      <c r="K133" s="58"/>
      <c r="L133" s="59"/>
      <c r="M133" s="59"/>
      <c r="N133" s="59"/>
      <c r="O133" s="58"/>
      <c r="P133" s="58"/>
      <c r="Q133" s="59"/>
      <c r="R133" s="59"/>
      <c r="S133" s="59"/>
      <c r="T133" s="58"/>
      <c r="U133" s="58"/>
      <c r="V133" s="59"/>
      <c r="W133" s="59"/>
      <c r="X133" s="59"/>
      <c r="Y133" s="58"/>
      <c r="Z133" s="58"/>
      <c r="AA133" s="59"/>
      <c r="AB133" s="59"/>
      <c r="AC133" s="59"/>
      <c r="AD133" s="59"/>
      <c r="AE133" s="59"/>
      <c r="AF133" s="59"/>
      <c r="AG133" s="59"/>
      <c r="AH133" s="59"/>
      <c r="AI133" s="59"/>
    </row>
  </sheetData>
  <sheetProtection sheet="1" objects="1" scenarios="1"/>
  <mergeCells count="31">
    <mergeCell ref="A72:D72"/>
    <mergeCell ref="C12:C14"/>
    <mergeCell ref="D12:D14"/>
    <mergeCell ref="A116:D116"/>
    <mergeCell ref="A15:D15"/>
    <mergeCell ref="A39:D39"/>
    <mergeCell ref="A40:D40"/>
    <mergeCell ref="A115:D115"/>
    <mergeCell ref="A38:D38"/>
    <mergeCell ref="A114:D114"/>
    <mergeCell ref="A90:D90"/>
    <mergeCell ref="A88:D88"/>
    <mergeCell ref="C70:D70"/>
    <mergeCell ref="AD12:AI12"/>
    <mergeCell ref="B12:B14"/>
    <mergeCell ref="E12:AC12"/>
    <mergeCell ref="T13:X13"/>
    <mergeCell ref="Y13:AC13"/>
    <mergeCell ref="E13:I13"/>
    <mergeCell ref="J13:N13"/>
    <mergeCell ref="AD3:AI3"/>
    <mergeCell ref="AD4:AI4"/>
    <mergeCell ref="AD5:AI5"/>
    <mergeCell ref="AD6:AI6"/>
    <mergeCell ref="O13:S13"/>
    <mergeCell ref="AG13:AG14"/>
    <mergeCell ref="AI13:AI14"/>
    <mergeCell ref="AH13:AH14"/>
    <mergeCell ref="AE13:AE14"/>
    <mergeCell ref="AF13:AF14"/>
    <mergeCell ref="AD13:AD14"/>
  </mergeCells>
  <printOptions/>
  <pageMargins left="0.984251968503937" right="0.3937007874015748" top="0.3937007874015748" bottom="0.3937007874015748" header="0" footer="0"/>
  <pageSetup horizontalDpi="600" verticalDpi="600" orientation="portrait" paperSize="9" scale="95" r:id="rId1"/>
  <rowBreaks count="1" manualBreakCount="1">
    <brk id="120" max="93" man="1"/>
  </rowBreaks>
  <colBreaks count="3" manualBreakCount="3">
    <brk id="35" max="115" man="1"/>
    <brk id="51" max="115" man="1"/>
    <brk id="91" max="1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</dc:creator>
  <cp:keywords/>
  <dc:description/>
  <cp:lastModifiedBy>Elvira</cp:lastModifiedBy>
  <cp:lastPrinted>2013-07-19T13:03:55Z</cp:lastPrinted>
  <dcterms:created xsi:type="dcterms:W3CDTF">2006-10-27T07:35:54Z</dcterms:created>
  <dcterms:modified xsi:type="dcterms:W3CDTF">2013-12-06T05:22:00Z</dcterms:modified>
  <cp:category/>
  <cp:version/>
  <cp:contentType/>
  <cp:contentStatus/>
</cp:coreProperties>
</file>