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>
    <definedName name="_xlnm.Print_Titles" localSheetId="0">'2012г'!$4:$5</definedName>
  </definedNames>
  <calcPr fullCalcOnLoad="1"/>
</workbook>
</file>

<file path=xl/sharedStrings.xml><?xml version="1.0" encoding="utf-8"?>
<sst xmlns="http://schemas.openxmlformats.org/spreadsheetml/2006/main" count="792" uniqueCount="170">
  <si>
    <t>дом</t>
  </si>
  <si>
    <t xml:space="preserve">ППР кровли </t>
  </si>
  <si>
    <t>Ревизия системы отопления</t>
  </si>
  <si>
    <t>Промывка системы отопления</t>
  </si>
  <si>
    <t>Ревизия  Г В С</t>
  </si>
  <si>
    <t>Ревизия  Х В С</t>
  </si>
  <si>
    <t>Ревизия системы канализации</t>
  </si>
  <si>
    <t>Ремонт  оконных  переплетов</t>
  </si>
  <si>
    <t>шт</t>
  </si>
  <si>
    <t>Установка пружин</t>
  </si>
  <si>
    <t>Теплоизоляция трубопроводов</t>
  </si>
  <si>
    <t>Покраска МАФов</t>
  </si>
  <si>
    <t>А В Р</t>
  </si>
  <si>
    <t>Ц Д С</t>
  </si>
  <si>
    <t>Установка тамбурных дверей</t>
  </si>
  <si>
    <t xml:space="preserve">Замена стекла </t>
  </si>
  <si>
    <t>Ремонт отмосток</t>
  </si>
  <si>
    <t>Покраска входного узла</t>
  </si>
  <si>
    <t>т м2</t>
  </si>
  <si>
    <t>Ремонт  МАФов</t>
  </si>
  <si>
    <t>25//24</t>
  </si>
  <si>
    <t>24//06</t>
  </si>
  <si>
    <t>25//27</t>
  </si>
  <si>
    <t>25//12</t>
  </si>
  <si>
    <t>Ремонт пешеходных тротуаров</t>
  </si>
  <si>
    <t>22//15</t>
  </si>
  <si>
    <t>Отлов бродячих животных</t>
  </si>
  <si>
    <t>Установка скамеек</t>
  </si>
  <si>
    <t>Установка урн</t>
  </si>
  <si>
    <t>Завоз чернозема</t>
  </si>
  <si>
    <t>25//16</t>
  </si>
  <si>
    <t>25//18</t>
  </si>
  <si>
    <t>25//15</t>
  </si>
  <si>
    <t>24//03</t>
  </si>
  <si>
    <t>25//21</t>
  </si>
  <si>
    <t>24//02</t>
  </si>
  <si>
    <t>24//04</t>
  </si>
  <si>
    <t>24//08</t>
  </si>
  <si>
    <t>25//06</t>
  </si>
  <si>
    <t>25//07а</t>
  </si>
  <si>
    <t>25//07б</t>
  </si>
  <si>
    <t>25//08</t>
  </si>
  <si>
    <t>25//09</t>
  </si>
  <si>
    <t>25//11</t>
  </si>
  <si>
    <t>25//13</t>
  </si>
  <si>
    <t>25//15н</t>
  </si>
  <si>
    <t>25//20</t>
  </si>
  <si>
    <t>25//26</t>
  </si>
  <si>
    <t>22/15</t>
  </si>
  <si>
    <t>Установка пластиковых рам</t>
  </si>
  <si>
    <t>Замена мусороклапанов</t>
  </si>
  <si>
    <t>Установка  почтовых  ящиков</t>
  </si>
  <si>
    <t>Ремонт ливневой канализации</t>
  </si>
  <si>
    <t>Ремонт оконных откосов</t>
  </si>
  <si>
    <t xml:space="preserve">25//11 </t>
  </si>
  <si>
    <t xml:space="preserve">24//03  </t>
  </si>
  <si>
    <t xml:space="preserve">25//11     </t>
  </si>
  <si>
    <t xml:space="preserve">25//07б </t>
  </si>
  <si>
    <t>25/26</t>
  </si>
  <si>
    <t>25/20</t>
  </si>
  <si>
    <t xml:space="preserve">24//03 </t>
  </si>
  <si>
    <t xml:space="preserve">24//04 </t>
  </si>
  <si>
    <t xml:space="preserve">24//08 </t>
  </si>
  <si>
    <t xml:space="preserve">22//15 </t>
  </si>
  <si>
    <t xml:space="preserve">25//08 </t>
  </si>
  <si>
    <t xml:space="preserve">25//09 </t>
  </si>
  <si>
    <t xml:space="preserve">25//12  </t>
  </si>
  <si>
    <t xml:space="preserve">25//16  </t>
  </si>
  <si>
    <t xml:space="preserve">25//18  </t>
  </si>
  <si>
    <t>шт.</t>
  </si>
  <si>
    <t xml:space="preserve">25//26  </t>
  </si>
  <si>
    <t xml:space="preserve">25//26 </t>
  </si>
  <si>
    <t xml:space="preserve">22//15     </t>
  </si>
  <si>
    <t xml:space="preserve">24//02    </t>
  </si>
  <si>
    <t xml:space="preserve">24//06        </t>
  </si>
  <si>
    <t xml:space="preserve">24//04       </t>
  </si>
  <si>
    <t xml:space="preserve">25//08              </t>
  </si>
  <si>
    <t xml:space="preserve">24//08  </t>
  </si>
  <si>
    <t xml:space="preserve">24//06  </t>
  </si>
  <si>
    <t xml:space="preserve">24//08    </t>
  </si>
  <si>
    <t xml:space="preserve">24//04    </t>
  </si>
  <si>
    <t xml:space="preserve">25//06   </t>
  </si>
  <si>
    <t xml:space="preserve">25//08     </t>
  </si>
  <si>
    <t xml:space="preserve">25//21  </t>
  </si>
  <si>
    <t xml:space="preserve">25//21        </t>
  </si>
  <si>
    <t xml:space="preserve">25//26     </t>
  </si>
  <si>
    <t xml:space="preserve">25//15н   </t>
  </si>
  <si>
    <t xml:space="preserve">24//08       </t>
  </si>
  <si>
    <t xml:space="preserve">22//15  </t>
  </si>
  <si>
    <t xml:space="preserve">25//18 </t>
  </si>
  <si>
    <t xml:space="preserve">25/26 </t>
  </si>
  <si>
    <t>25/16</t>
  </si>
  <si>
    <t>25/24</t>
  </si>
  <si>
    <t>25/07б</t>
  </si>
  <si>
    <t>25/18</t>
  </si>
  <si>
    <t>м3</t>
  </si>
  <si>
    <t>25/15Н</t>
  </si>
  <si>
    <t xml:space="preserve">25//07а           </t>
  </si>
  <si>
    <t xml:space="preserve">25//15   </t>
  </si>
  <si>
    <t xml:space="preserve">25//26   </t>
  </si>
  <si>
    <t xml:space="preserve">25//13   </t>
  </si>
  <si>
    <t xml:space="preserve">       Ремонт мусоровыпусков</t>
  </si>
  <si>
    <t xml:space="preserve">25//13    </t>
  </si>
  <si>
    <t xml:space="preserve">25//18    </t>
  </si>
  <si>
    <t xml:space="preserve">25//12   </t>
  </si>
  <si>
    <t xml:space="preserve">25//20   </t>
  </si>
  <si>
    <t>25/13</t>
  </si>
  <si>
    <t xml:space="preserve">24//08   </t>
  </si>
  <si>
    <t xml:space="preserve">25//07б  </t>
  </si>
  <si>
    <t xml:space="preserve">24//06   </t>
  </si>
  <si>
    <t xml:space="preserve">25//27    </t>
  </si>
  <si>
    <t xml:space="preserve">25/15Н </t>
  </si>
  <si>
    <t xml:space="preserve">25//18   </t>
  </si>
  <si>
    <t xml:space="preserve">25//27 </t>
  </si>
  <si>
    <t>под.</t>
  </si>
  <si>
    <t xml:space="preserve">25//15н </t>
  </si>
  <si>
    <t>25/07а</t>
  </si>
  <si>
    <t xml:space="preserve">25//16 </t>
  </si>
  <si>
    <t xml:space="preserve">25//21   </t>
  </si>
  <si>
    <t xml:space="preserve">25//26       </t>
  </si>
  <si>
    <t xml:space="preserve">25//24  </t>
  </si>
  <si>
    <t xml:space="preserve">25//08  </t>
  </si>
  <si>
    <t xml:space="preserve">25//15н  </t>
  </si>
  <si>
    <t xml:space="preserve">25//20  </t>
  </si>
  <si>
    <t xml:space="preserve">25/21 </t>
  </si>
  <si>
    <t>Показатели</t>
  </si>
  <si>
    <t>Ед. изм.</t>
  </si>
  <si>
    <t>План</t>
  </si>
  <si>
    <t>Факт</t>
  </si>
  <si>
    <t>Объем</t>
  </si>
  <si>
    <t>сумма (тыс.руб.)</t>
  </si>
  <si>
    <t>Ремонт  кровли</t>
  </si>
  <si>
    <t>Ремонт отопления ниже 0.00</t>
  </si>
  <si>
    <t>т.п.м</t>
  </si>
  <si>
    <t>Ремонт отопление  выше 0.00</t>
  </si>
  <si>
    <t xml:space="preserve"> Установка  конвекторов на лестничной клетке</t>
  </si>
  <si>
    <t>Установка  водоподогревателей</t>
  </si>
  <si>
    <t>Ремонт ГВС ниже 0.00</t>
  </si>
  <si>
    <t>Ремонт ГВС выше 0.00</t>
  </si>
  <si>
    <t>Ремонт ХВС ниже 0.00</t>
  </si>
  <si>
    <t>Ремонт ХВС выше 0.00</t>
  </si>
  <si>
    <t>Восстоновл элементов пожарных гидрантов</t>
  </si>
  <si>
    <t>Ремонт канализации ниже 0.00</t>
  </si>
  <si>
    <t>Ремонт канализации выше 0.00</t>
  </si>
  <si>
    <t>т.м.кв.</t>
  </si>
  <si>
    <t>Рем тамбурных и межэтажных дверей</t>
  </si>
  <si>
    <t>Ремонт отопления на лестничной клетке</t>
  </si>
  <si>
    <t>Ремонт подъездов</t>
  </si>
  <si>
    <t>Ремонт стен и пола на лестничной клетке</t>
  </si>
  <si>
    <t>Ремонт мусороклапанов</t>
  </si>
  <si>
    <t>Ремонт ограждений лестничной клетки</t>
  </si>
  <si>
    <t>Ремонт подвального помещения</t>
  </si>
  <si>
    <t>Ремонт  квартир</t>
  </si>
  <si>
    <t>кв.</t>
  </si>
  <si>
    <t>Восстановл водоснабжения в мусорокамере</t>
  </si>
  <si>
    <t>Ремонт дверей в мусорокамерах</t>
  </si>
  <si>
    <t>Замена мусоровыпуска</t>
  </si>
  <si>
    <t>Установка ЗПУ на металлических дверях</t>
  </si>
  <si>
    <t>Установка информационных досок</t>
  </si>
  <si>
    <t>Ремонт внутриквартальных дорог</t>
  </si>
  <si>
    <t>Герметизация межпанельных  швов</t>
  </si>
  <si>
    <t>т.м.п.</t>
  </si>
  <si>
    <t>Восстоновление фактурного слоя фасада</t>
  </si>
  <si>
    <t>Установка элементов детских площадок</t>
  </si>
  <si>
    <t>Ремонт/замена цокольных решеток</t>
  </si>
  <si>
    <t>25///20</t>
  </si>
  <si>
    <t>т.руб.</t>
  </si>
  <si>
    <t>Прочие затраты</t>
  </si>
  <si>
    <t xml:space="preserve">             И Т О Г О</t>
  </si>
  <si>
    <t>Отчет по текущему ремонту за 2012г. ООО "ЖЭУ-18"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</si>
</sst>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0"/>
    <numFmt numFmtId="178" formatCode="0.0000000"/>
    <numFmt numFmtId="179" formatCode="_(* #,##0.000_);_(* \(#,##0.000\);_(* &quot;-&quot;??_);_(@_)"/>
    <numFmt numFmtId="180" formatCode="_-* #,##0.000_р_._-;\-* #,##0.000_р_._-;_-* &quot;-&quot;???_р_._-;_-@_-"/>
  </numFmts>
  <fonts count="44">
    <font>
      <sz val="10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1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 wrapText="1"/>
    </xf>
    <xf numFmtId="16" fontId="5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CF765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30.8515625" style="15" customWidth="1"/>
    <col min="2" max="2" width="7.28125" style="15" customWidth="1"/>
    <col min="3" max="3" width="8.7109375" style="15" customWidth="1"/>
    <col min="4" max="4" width="9.28125" style="15" customWidth="1"/>
    <col min="5" max="5" width="9.7109375" style="15" bestFit="1" customWidth="1"/>
    <col min="6" max="6" width="9.57421875" style="39" customWidth="1"/>
    <col min="7" max="7" width="11.421875" style="1" customWidth="1"/>
    <col min="8" max="8" width="9.140625" style="3" customWidth="1"/>
    <col min="9" max="9" width="7.421875" style="3" customWidth="1"/>
    <col min="10" max="16384" width="9.140625" style="3" customWidth="1"/>
  </cols>
  <sheetData>
    <row r="1" spans="6:7" ht="12">
      <c r="F1" s="24"/>
      <c r="G1" s="5"/>
    </row>
    <row r="2" spans="1:7" ht="15">
      <c r="A2" s="60" t="s">
        <v>169</v>
      </c>
      <c r="B2" s="61"/>
      <c r="C2" s="61"/>
      <c r="D2" s="61"/>
      <c r="E2" s="61"/>
      <c r="F2" s="61"/>
      <c r="G2" s="5"/>
    </row>
    <row r="3" spans="6:7" ht="12">
      <c r="F3" s="24"/>
      <c r="G3" s="5"/>
    </row>
    <row r="4" spans="1:6" ht="15.75" customHeight="1">
      <c r="A4" s="52" t="s">
        <v>125</v>
      </c>
      <c r="B4" s="54" t="s">
        <v>126</v>
      </c>
      <c r="C4" s="56" t="s">
        <v>127</v>
      </c>
      <c r="D4" s="57"/>
      <c r="E4" s="56" t="s">
        <v>128</v>
      </c>
      <c r="F4" s="57"/>
    </row>
    <row r="5" spans="1:6" ht="26.25" customHeight="1">
      <c r="A5" s="53"/>
      <c r="B5" s="55"/>
      <c r="C5" s="13" t="s">
        <v>129</v>
      </c>
      <c r="D5" s="40" t="s">
        <v>130</v>
      </c>
      <c r="E5" s="13" t="s">
        <v>129</v>
      </c>
      <c r="F5" s="40" t="s">
        <v>130</v>
      </c>
    </row>
    <row r="6" spans="1:7" s="2" customFormat="1" ht="15.75" customHeight="1">
      <c r="A6" s="13" t="s">
        <v>131</v>
      </c>
      <c r="B6" s="18" t="s">
        <v>144</v>
      </c>
      <c r="C6" s="29">
        <v>0.4</v>
      </c>
      <c r="D6" s="29">
        <f>SUM(D7:D18)</f>
        <v>320</v>
      </c>
      <c r="E6" s="29">
        <f>SUM(E7:E18)</f>
        <v>0.5970000000000001</v>
      </c>
      <c r="F6" s="29">
        <f>SUM(F7:F18)</f>
        <v>499.001</v>
      </c>
      <c r="G6" s="1"/>
    </row>
    <row r="7" spans="1:6" s="1" customFormat="1" ht="15.75" customHeight="1">
      <c r="A7" s="28" t="s">
        <v>35</v>
      </c>
      <c r="B7" s="14"/>
      <c r="C7" s="36">
        <v>0.08</v>
      </c>
      <c r="D7" s="36">
        <v>64</v>
      </c>
      <c r="E7" s="36">
        <v>0.192</v>
      </c>
      <c r="F7" s="36">
        <v>117.075</v>
      </c>
    </row>
    <row r="8" spans="1:6" s="1" customFormat="1" ht="15.75" customHeight="1">
      <c r="A8" s="28" t="s">
        <v>33</v>
      </c>
      <c r="B8" s="14"/>
      <c r="C8" s="36">
        <v>0.03</v>
      </c>
      <c r="D8" s="36">
        <v>24</v>
      </c>
      <c r="E8" s="36">
        <v>0.026</v>
      </c>
      <c r="F8" s="36">
        <v>28.5</v>
      </c>
    </row>
    <row r="9" spans="1:6" s="1" customFormat="1" ht="15.75" customHeight="1">
      <c r="A9" s="28" t="s">
        <v>36</v>
      </c>
      <c r="B9" s="14"/>
      <c r="C9" s="36">
        <v>0.01</v>
      </c>
      <c r="D9" s="36">
        <v>8</v>
      </c>
      <c r="E9" s="36">
        <v>0.039</v>
      </c>
      <c r="F9" s="36">
        <v>27.32</v>
      </c>
    </row>
    <row r="10" spans="1:6" s="1" customFormat="1" ht="15.75" customHeight="1">
      <c r="A10" s="28" t="s">
        <v>21</v>
      </c>
      <c r="B10" s="14"/>
      <c r="C10" s="36">
        <v>0.08</v>
      </c>
      <c r="D10" s="36">
        <v>64</v>
      </c>
      <c r="E10" s="36">
        <v>0.06</v>
      </c>
      <c r="F10" s="36">
        <v>83.904</v>
      </c>
    </row>
    <row r="11" spans="1:6" s="1" customFormat="1" ht="15.75" customHeight="1">
      <c r="A11" s="28" t="s">
        <v>37</v>
      </c>
      <c r="B11" s="14"/>
      <c r="C11" s="36">
        <v>0.01</v>
      </c>
      <c r="D11" s="36">
        <v>8</v>
      </c>
      <c r="E11" s="36">
        <v>0.066</v>
      </c>
      <c r="F11" s="36">
        <v>37.129</v>
      </c>
    </row>
    <row r="12" spans="1:6" s="1" customFormat="1" ht="15.75" customHeight="1">
      <c r="A12" s="28" t="s">
        <v>38</v>
      </c>
      <c r="B12" s="14"/>
      <c r="C12" s="36">
        <v>0.01</v>
      </c>
      <c r="D12" s="36">
        <v>8</v>
      </c>
      <c r="E12" s="36">
        <v>0.007</v>
      </c>
      <c r="F12" s="36">
        <v>8.956</v>
      </c>
    </row>
    <row r="13" spans="1:6" s="1" customFormat="1" ht="15.75" customHeight="1">
      <c r="A13" s="28" t="s">
        <v>41</v>
      </c>
      <c r="B13" s="14"/>
      <c r="C13" s="36">
        <v>0.08</v>
      </c>
      <c r="D13" s="36">
        <v>64</v>
      </c>
      <c r="E13" s="36">
        <v>0.096</v>
      </c>
      <c r="F13" s="36">
        <v>102.604</v>
      </c>
    </row>
    <row r="14" spans="1:6" s="1" customFormat="1" ht="15.75" customHeight="1">
      <c r="A14" s="28" t="s">
        <v>30</v>
      </c>
      <c r="B14" s="14"/>
      <c r="C14" s="36">
        <v>0.02</v>
      </c>
      <c r="D14" s="36">
        <v>16</v>
      </c>
      <c r="E14" s="36">
        <v>0.014</v>
      </c>
      <c r="F14" s="36">
        <v>18.232</v>
      </c>
    </row>
    <row r="15" spans="1:6" s="1" customFormat="1" ht="15.75" customHeight="1">
      <c r="A15" s="28" t="s">
        <v>31</v>
      </c>
      <c r="B15" s="14"/>
      <c r="C15" s="36">
        <v>0.02</v>
      </c>
      <c r="D15" s="36">
        <v>16</v>
      </c>
      <c r="E15" s="36">
        <v>0.019</v>
      </c>
      <c r="F15" s="36">
        <v>26.115</v>
      </c>
    </row>
    <row r="16" spans="1:6" s="1" customFormat="1" ht="15.75" customHeight="1">
      <c r="A16" s="28" t="s">
        <v>46</v>
      </c>
      <c r="B16" s="14"/>
      <c r="C16" s="36">
        <v>0.02</v>
      </c>
      <c r="D16" s="36">
        <v>16</v>
      </c>
      <c r="E16" s="36">
        <v>0.011</v>
      </c>
      <c r="F16" s="36">
        <v>11.429</v>
      </c>
    </row>
    <row r="17" spans="1:6" s="1" customFormat="1" ht="15.75" customHeight="1">
      <c r="A17" s="28" t="s">
        <v>47</v>
      </c>
      <c r="B17" s="14"/>
      <c r="C17" s="36">
        <v>0</v>
      </c>
      <c r="D17" s="36">
        <v>0</v>
      </c>
      <c r="E17" s="36">
        <v>0.042</v>
      </c>
      <c r="F17" s="36">
        <v>11.981</v>
      </c>
    </row>
    <row r="18" spans="1:6" s="1" customFormat="1" ht="15.75" customHeight="1">
      <c r="A18" s="28" t="s">
        <v>22</v>
      </c>
      <c r="B18" s="14"/>
      <c r="C18" s="36">
        <v>0.04</v>
      </c>
      <c r="D18" s="36">
        <v>32</v>
      </c>
      <c r="E18" s="36">
        <v>0.025</v>
      </c>
      <c r="F18" s="36">
        <v>25.756</v>
      </c>
    </row>
    <row r="19" spans="1:7" s="2" customFormat="1" ht="15.75" customHeight="1">
      <c r="A19" s="13" t="s">
        <v>1</v>
      </c>
      <c r="B19" s="13" t="s">
        <v>0</v>
      </c>
      <c r="C19" s="30">
        <f>SUM(C20:C27)</f>
        <v>5</v>
      </c>
      <c r="D19" s="29">
        <f>SUM(D20:D27)</f>
        <v>23.234</v>
      </c>
      <c r="E19" s="30">
        <f>SUM(E20:E27)</f>
        <v>7</v>
      </c>
      <c r="F19" s="29">
        <f>SUM(F20:F27)</f>
        <v>31.012999999999998</v>
      </c>
      <c r="G19" s="1"/>
    </row>
    <row r="20" spans="1:6" s="1" customFormat="1" ht="15.75" customHeight="1">
      <c r="A20" s="28" t="s">
        <v>36</v>
      </c>
      <c r="B20" s="14"/>
      <c r="C20" s="14">
        <v>0</v>
      </c>
      <c r="D20" s="14">
        <v>0</v>
      </c>
      <c r="E20" s="35">
        <v>1</v>
      </c>
      <c r="F20" s="36">
        <v>1.259</v>
      </c>
    </row>
    <row r="21" spans="1:6" s="1" customFormat="1" ht="15.75" customHeight="1">
      <c r="A21" s="28" t="s">
        <v>38</v>
      </c>
      <c r="B21" s="14"/>
      <c r="C21" s="14">
        <v>1</v>
      </c>
      <c r="D21" s="14">
        <v>6.74</v>
      </c>
      <c r="E21" s="35">
        <v>1</v>
      </c>
      <c r="F21" s="36">
        <v>9.919</v>
      </c>
    </row>
    <row r="22" spans="1:6" ht="15.75" customHeight="1">
      <c r="A22" s="28" t="s">
        <v>94</v>
      </c>
      <c r="B22" s="14"/>
      <c r="C22" s="21">
        <v>0</v>
      </c>
      <c r="D22" s="36">
        <v>0</v>
      </c>
      <c r="E22" s="35">
        <v>1</v>
      </c>
      <c r="F22" s="36">
        <v>1.259</v>
      </c>
    </row>
    <row r="23" spans="1:6" ht="15.75" customHeight="1">
      <c r="A23" s="28" t="s">
        <v>32</v>
      </c>
      <c r="B23" s="14"/>
      <c r="C23" s="21">
        <v>1</v>
      </c>
      <c r="D23" s="36">
        <v>0.76</v>
      </c>
      <c r="E23" s="35">
        <v>1</v>
      </c>
      <c r="F23" s="36">
        <v>5.026</v>
      </c>
    </row>
    <row r="24" spans="1:6" ht="15.75" customHeight="1">
      <c r="A24" s="28" t="s">
        <v>46</v>
      </c>
      <c r="B24" s="14"/>
      <c r="C24" s="21">
        <v>1</v>
      </c>
      <c r="D24" s="36">
        <v>6.74</v>
      </c>
      <c r="E24" s="35">
        <v>1</v>
      </c>
      <c r="F24" s="36">
        <v>12.031</v>
      </c>
    </row>
    <row r="25" spans="1:6" ht="15.75" customHeight="1">
      <c r="A25" s="28" t="s">
        <v>34</v>
      </c>
      <c r="B25" s="14"/>
      <c r="C25" s="21">
        <v>1</v>
      </c>
      <c r="D25" s="36">
        <v>0.76</v>
      </c>
      <c r="E25" s="35">
        <v>1</v>
      </c>
      <c r="F25" s="36">
        <v>0.346</v>
      </c>
    </row>
    <row r="26" spans="1:6" ht="15.75" customHeight="1">
      <c r="A26" s="28" t="s">
        <v>58</v>
      </c>
      <c r="B26" s="14"/>
      <c r="C26" s="21">
        <v>0</v>
      </c>
      <c r="D26" s="36">
        <v>0</v>
      </c>
      <c r="E26" s="35">
        <v>1</v>
      </c>
      <c r="F26" s="36">
        <v>1.173</v>
      </c>
    </row>
    <row r="27" spans="1:6" ht="15.75" customHeight="1">
      <c r="A27" s="28" t="s">
        <v>22</v>
      </c>
      <c r="B27" s="14"/>
      <c r="C27" s="21">
        <v>1</v>
      </c>
      <c r="D27" s="36">
        <v>8.234</v>
      </c>
      <c r="E27" s="35">
        <v>0</v>
      </c>
      <c r="F27" s="36">
        <v>0</v>
      </c>
    </row>
    <row r="28" spans="1:7" s="2" customFormat="1" ht="15.75" customHeight="1">
      <c r="A28" s="13" t="s">
        <v>132</v>
      </c>
      <c r="B28" s="13" t="s">
        <v>133</v>
      </c>
      <c r="C28" s="30">
        <f>SUM(C29:C38)</f>
        <v>0</v>
      </c>
      <c r="D28" s="29">
        <f>SUM(D29:D38)</f>
        <v>0</v>
      </c>
      <c r="E28" s="29">
        <f>SUM(E29:E38)</f>
        <v>0.088</v>
      </c>
      <c r="F28" s="29">
        <f>SUM(F29:F38)</f>
        <v>150.177</v>
      </c>
      <c r="G28" s="1"/>
    </row>
    <row r="29" spans="1:7" s="2" customFormat="1" ht="15.75" customHeight="1">
      <c r="A29" s="28" t="s">
        <v>25</v>
      </c>
      <c r="B29" s="14"/>
      <c r="C29" s="35">
        <v>0</v>
      </c>
      <c r="D29" s="36">
        <v>0</v>
      </c>
      <c r="E29" s="36">
        <v>0.001</v>
      </c>
      <c r="F29" s="36">
        <v>15.772</v>
      </c>
      <c r="G29" s="1"/>
    </row>
    <row r="30" spans="1:7" s="2" customFormat="1" ht="15.75" customHeight="1">
      <c r="A30" s="28" t="s">
        <v>35</v>
      </c>
      <c r="B30" s="14"/>
      <c r="C30" s="35">
        <v>0</v>
      </c>
      <c r="D30" s="36">
        <v>0</v>
      </c>
      <c r="E30" s="36">
        <v>0.019</v>
      </c>
      <c r="F30" s="36">
        <v>27.886</v>
      </c>
      <c r="G30" s="1"/>
    </row>
    <row r="31" spans="1:6" ht="15.75" customHeight="1">
      <c r="A31" s="28" t="s">
        <v>37</v>
      </c>
      <c r="B31" s="14"/>
      <c r="C31" s="35">
        <v>0</v>
      </c>
      <c r="D31" s="36">
        <v>0</v>
      </c>
      <c r="E31" s="36">
        <v>0.006</v>
      </c>
      <c r="F31" s="36">
        <v>16.324</v>
      </c>
    </row>
    <row r="32" spans="1:6" ht="15.75" customHeight="1">
      <c r="A32" s="28" t="s">
        <v>38</v>
      </c>
      <c r="B32" s="14"/>
      <c r="C32" s="35">
        <v>0</v>
      </c>
      <c r="D32" s="36">
        <v>0</v>
      </c>
      <c r="E32" s="36">
        <v>0</v>
      </c>
      <c r="F32" s="36">
        <v>7.021</v>
      </c>
    </row>
    <row r="33" spans="1:6" ht="15.75" customHeight="1">
      <c r="A33" s="28" t="s">
        <v>41</v>
      </c>
      <c r="B33" s="14"/>
      <c r="C33" s="35">
        <v>0</v>
      </c>
      <c r="D33" s="36">
        <v>0</v>
      </c>
      <c r="E33" s="36">
        <v>0</v>
      </c>
      <c r="F33" s="36">
        <v>0.166</v>
      </c>
    </row>
    <row r="34" spans="1:6" ht="15.75" customHeight="1">
      <c r="A34" s="28" t="s">
        <v>42</v>
      </c>
      <c r="B34" s="14"/>
      <c r="C34" s="35">
        <v>0</v>
      </c>
      <c r="D34" s="36">
        <v>0</v>
      </c>
      <c r="E34" s="36">
        <v>0.002</v>
      </c>
      <c r="F34" s="36">
        <v>20.774</v>
      </c>
    </row>
    <row r="35" spans="1:6" ht="15.75" customHeight="1">
      <c r="A35" s="28" t="s">
        <v>44</v>
      </c>
      <c r="B35" s="14"/>
      <c r="C35" s="35">
        <v>0</v>
      </c>
      <c r="D35" s="36">
        <v>0</v>
      </c>
      <c r="E35" s="36">
        <v>0.005</v>
      </c>
      <c r="F35" s="36">
        <v>2.321</v>
      </c>
    </row>
    <row r="36" spans="1:6" ht="15.75" customHeight="1">
      <c r="A36" s="28" t="s">
        <v>34</v>
      </c>
      <c r="B36" s="14"/>
      <c r="C36" s="35">
        <v>0</v>
      </c>
      <c r="D36" s="36">
        <v>0</v>
      </c>
      <c r="E36" s="36">
        <v>0.01</v>
      </c>
      <c r="F36" s="36">
        <v>11.235</v>
      </c>
    </row>
    <row r="37" spans="1:6" ht="15.75" customHeight="1">
      <c r="A37" s="28" t="s">
        <v>47</v>
      </c>
      <c r="B37" s="14"/>
      <c r="C37" s="35">
        <v>0</v>
      </c>
      <c r="D37" s="36">
        <v>0</v>
      </c>
      <c r="E37" s="36">
        <v>0.02</v>
      </c>
      <c r="F37" s="36">
        <v>17.265</v>
      </c>
    </row>
    <row r="38" spans="1:6" ht="15.75" customHeight="1">
      <c r="A38" s="28" t="s">
        <v>22</v>
      </c>
      <c r="B38" s="14"/>
      <c r="C38" s="35">
        <v>0</v>
      </c>
      <c r="D38" s="36">
        <v>0</v>
      </c>
      <c r="E38" s="36">
        <v>0.025</v>
      </c>
      <c r="F38" s="36">
        <v>31.413</v>
      </c>
    </row>
    <row r="39" spans="1:7" s="2" customFormat="1" ht="15.75" customHeight="1">
      <c r="A39" s="13" t="s">
        <v>134</v>
      </c>
      <c r="B39" s="13" t="s">
        <v>133</v>
      </c>
      <c r="C39" s="29">
        <v>0.5</v>
      </c>
      <c r="D39" s="29">
        <f>SUM(D40:D59)</f>
        <v>379.49899999999997</v>
      </c>
      <c r="E39" s="13">
        <f>SUM(E40:E59)</f>
        <v>1.679</v>
      </c>
      <c r="F39" s="13">
        <f>SUM(F40:F59)</f>
        <v>1834.3419999999999</v>
      </c>
      <c r="G39" s="1"/>
    </row>
    <row r="40" spans="1:6" s="1" customFormat="1" ht="15.75" customHeight="1">
      <c r="A40" s="28" t="s">
        <v>72</v>
      </c>
      <c r="B40" s="14"/>
      <c r="C40" s="36">
        <v>0.042</v>
      </c>
      <c r="D40" s="36">
        <v>31.878</v>
      </c>
      <c r="E40" s="36">
        <v>0.081</v>
      </c>
      <c r="F40" s="36">
        <v>142.836</v>
      </c>
    </row>
    <row r="41" spans="1:6" s="1" customFormat="1" ht="15.75" customHeight="1">
      <c r="A41" s="28" t="s">
        <v>73</v>
      </c>
      <c r="B41" s="14"/>
      <c r="C41" s="36">
        <v>0.027</v>
      </c>
      <c r="D41" s="36">
        <v>20.493</v>
      </c>
      <c r="E41" s="36">
        <v>0.04</v>
      </c>
      <c r="F41" s="36">
        <v>61.917</v>
      </c>
    </row>
    <row r="42" spans="1:6" s="1" customFormat="1" ht="15.75" customHeight="1">
      <c r="A42" s="28" t="s">
        <v>60</v>
      </c>
      <c r="B42" s="14"/>
      <c r="C42" s="36">
        <v>0.024</v>
      </c>
      <c r="D42" s="36">
        <v>18.216</v>
      </c>
      <c r="E42" s="36">
        <v>0.055</v>
      </c>
      <c r="F42" s="36">
        <v>112.319</v>
      </c>
    </row>
    <row r="43" spans="1:6" s="1" customFormat="1" ht="15.75" customHeight="1">
      <c r="A43" s="28" t="s">
        <v>61</v>
      </c>
      <c r="B43" s="14"/>
      <c r="C43" s="36">
        <v>0.006</v>
      </c>
      <c r="D43" s="36">
        <v>4.554</v>
      </c>
      <c r="E43" s="36">
        <v>0.116</v>
      </c>
      <c r="F43" s="36">
        <v>81.571</v>
      </c>
    </row>
    <row r="44" spans="1:6" s="1" customFormat="1" ht="15.75" customHeight="1">
      <c r="A44" s="28" t="s">
        <v>74</v>
      </c>
      <c r="B44" s="14"/>
      <c r="C44" s="36">
        <v>0.052</v>
      </c>
      <c r="D44" s="36">
        <v>39.468</v>
      </c>
      <c r="E44" s="36">
        <v>0.163</v>
      </c>
      <c r="F44" s="36">
        <v>169.829</v>
      </c>
    </row>
    <row r="45" spans="1:6" s="1" customFormat="1" ht="15.75" customHeight="1">
      <c r="A45" s="28" t="s">
        <v>62</v>
      </c>
      <c r="B45" s="14"/>
      <c r="C45" s="36">
        <v>0</v>
      </c>
      <c r="D45" s="36">
        <v>0</v>
      </c>
      <c r="E45" s="36">
        <v>0.029</v>
      </c>
      <c r="F45" s="36">
        <v>54.447</v>
      </c>
    </row>
    <row r="46" spans="1:6" s="1" customFormat="1" ht="15.75" customHeight="1">
      <c r="A46" s="28" t="s">
        <v>38</v>
      </c>
      <c r="B46" s="14"/>
      <c r="C46" s="36">
        <v>0.006</v>
      </c>
      <c r="D46" s="36">
        <v>4.554</v>
      </c>
      <c r="E46" s="36">
        <v>0.003</v>
      </c>
      <c r="F46" s="36">
        <v>11.026</v>
      </c>
    </row>
    <row r="47" spans="1:6" s="1" customFormat="1" ht="15.75" customHeight="1">
      <c r="A47" s="28" t="s">
        <v>39</v>
      </c>
      <c r="B47" s="14"/>
      <c r="C47" s="36">
        <v>0</v>
      </c>
      <c r="D47" s="36">
        <v>0</v>
      </c>
      <c r="E47" s="36">
        <v>0</v>
      </c>
      <c r="F47" s="36">
        <v>23.25</v>
      </c>
    </row>
    <row r="48" spans="1:6" s="1" customFormat="1" ht="15.75" customHeight="1">
      <c r="A48" s="28" t="s">
        <v>57</v>
      </c>
      <c r="B48" s="14"/>
      <c r="C48" s="36">
        <v>0</v>
      </c>
      <c r="D48" s="36">
        <v>0</v>
      </c>
      <c r="E48" s="36">
        <v>0.433</v>
      </c>
      <c r="F48" s="36">
        <v>33.913</v>
      </c>
    </row>
    <row r="49" spans="1:6" s="1" customFormat="1" ht="15.75" customHeight="1">
      <c r="A49" s="28" t="s">
        <v>41</v>
      </c>
      <c r="B49" s="14"/>
      <c r="C49" s="36">
        <v>0</v>
      </c>
      <c r="D49" s="36">
        <v>0</v>
      </c>
      <c r="E49" s="36">
        <v>0.033</v>
      </c>
      <c r="F49" s="36">
        <v>50.805</v>
      </c>
    </row>
    <row r="50" spans="1:6" s="1" customFormat="1" ht="15.75" customHeight="1">
      <c r="A50" s="28" t="s">
        <v>42</v>
      </c>
      <c r="B50" s="14"/>
      <c r="C50" s="36">
        <v>0</v>
      </c>
      <c r="D50" s="36">
        <v>0</v>
      </c>
      <c r="E50" s="36">
        <v>0.015</v>
      </c>
      <c r="F50" s="36">
        <v>22.911</v>
      </c>
    </row>
    <row r="51" spans="1:6" s="1" customFormat="1" ht="15.75" customHeight="1">
      <c r="A51" s="28" t="s">
        <v>44</v>
      </c>
      <c r="B51" s="14"/>
      <c r="C51" s="36">
        <v>0</v>
      </c>
      <c r="D51" s="36">
        <v>0</v>
      </c>
      <c r="E51" s="36">
        <v>0.004</v>
      </c>
      <c r="F51" s="36">
        <v>10.503</v>
      </c>
    </row>
    <row r="52" spans="1:6" s="1" customFormat="1" ht="15.75" customHeight="1">
      <c r="A52" s="28" t="s">
        <v>32</v>
      </c>
      <c r="B52" s="14"/>
      <c r="C52" s="36">
        <v>0.033</v>
      </c>
      <c r="D52" s="36">
        <v>25.047</v>
      </c>
      <c r="E52" s="36">
        <v>0.065</v>
      </c>
      <c r="F52" s="36">
        <v>89.352</v>
      </c>
    </row>
    <row r="53" spans="1:6" s="1" customFormat="1" ht="15.75" customHeight="1">
      <c r="A53" s="28" t="s">
        <v>45</v>
      </c>
      <c r="B53" s="14"/>
      <c r="C53" s="36">
        <v>0.044</v>
      </c>
      <c r="D53" s="36">
        <v>33.396</v>
      </c>
      <c r="E53" s="36">
        <v>0.108</v>
      </c>
      <c r="F53" s="36">
        <v>120.079</v>
      </c>
    </row>
    <row r="54" spans="1:6" s="1" customFormat="1" ht="15.75" customHeight="1">
      <c r="A54" s="28" t="s">
        <v>30</v>
      </c>
      <c r="B54" s="14"/>
      <c r="C54" s="36">
        <v>0.041</v>
      </c>
      <c r="D54" s="36">
        <v>31.118</v>
      </c>
      <c r="E54" s="36">
        <v>0.063</v>
      </c>
      <c r="F54" s="36">
        <v>91.079</v>
      </c>
    </row>
    <row r="55" spans="1:6" s="1" customFormat="1" ht="15.75" customHeight="1">
      <c r="A55" s="28" t="s">
        <v>112</v>
      </c>
      <c r="B55" s="14"/>
      <c r="C55" s="36">
        <v>0.059</v>
      </c>
      <c r="D55" s="36">
        <v>44.781</v>
      </c>
      <c r="E55" s="36">
        <v>0.029</v>
      </c>
      <c r="F55" s="36">
        <v>114.583</v>
      </c>
    </row>
    <row r="56" spans="1:6" s="1" customFormat="1" ht="15.75" customHeight="1">
      <c r="A56" s="28" t="s">
        <v>46</v>
      </c>
      <c r="B56" s="14"/>
      <c r="C56" s="36">
        <v>0.041</v>
      </c>
      <c r="D56" s="36">
        <v>31.119</v>
      </c>
      <c r="E56" s="36">
        <v>0.112</v>
      </c>
      <c r="F56" s="36">
        <v>182.699</v>
      </c>
    </row>
    <row r="57" spans="1:6" s="1" customFormat="1" ht="15.75" customHeight="1">
      <c r="A57" s="28" t="s">
        <v>34</v>
      </c>
      <c r="B57" s="14"/>
      <c r="C57" s="36">
        <v>0.046</v>
      </c>
      <c r="D57" s="36">
        <v>34.914</v>
      </c>
      <c r="E57" s="36">
        <v>0.078</v>
      </c>
      <c r="F57" s="36">
        <v>119.088</v>
      </c>
    </row>
    <row r="58" spans="1:6" s="1" customFormat="1" ht="15.75" customHeight="1">
      <c r="A58" s="28" t="s">
        <v>99</v>
      </c>
      <c r="B58" s="14"/>
      <c r="C58" s="36">
        <v>0.037</v>
      </c>
      <c r="D58" s="36">
        <v>28.083</v>
      </c>
      <c r="E58" s="36">
        <v>0.153</v>
      </c>
      <c r="F58" s="36">
        <v>202.987</v>
      </c>
    </row>
    <row r="59" spans="1:6" s="1" customFormat="1" ht="15.75" customHeight="1">
      <c r="A59" s="28" t="s">
        <v>113</v>
      </c>
      <c r="B59" s="14"/>
      <c r="C59" s="36">
        <v>0.042</v>
      </c>
      <c r="D59" s="36">
        <v>31.878</v>
      </c>
      <c r="E59" s="36">
        <v>0.099</v>
      </c>
      <c r="F59" s="36">
        <v>139.148</v>
      </c>
    </row>
    <row r="60" spans="1:7" s="2" customFormat="1" ht="25.5" customHeight="1">
      <c r="A60" s="41" t="s">
        <v>135</v>
      </c>
      <c r="B60" s="18" t="s">
        <v>69</v>
      </c>
      <c r="C60" s="18">
        <f>SUM(C62:C65)</f>
        <v>128</v>
      </c>
      <c r="D60" s="29">
        <f>SUM(D62:D65)</f>
        <v>346</v>
      </c>
      <c r="E60" s="31">
        <f>SUM(E61:E65)</f>
        <v>125.943</v>
      </c>
      <c r="F60" s="32">
        <f>SUM(F61:F65)</f>
        <v>165.951</v>
      </c>
      <c r="G60" s="1"/>
    </row>
    <row r="61" spans="1:6" s="1" customFormat="1" ht="15.75" customHeight="1">
      <c r="A61" s="28" t="s">
        <v>25</v>
      </c>
      <c r="B61" s="14"/>
      <c r="C61" s="14">
        <v>0</v>
      </c>
      <c r="D61" s="36">
        <v>0</v>
      </c>
      <c r="E61" s="35">
        <v>5</v>
      </c>
      <c r="F61" s="36">
        <v>15.369</v>
      </c>
    </row>
    <row r="62" spans="1:6" s="1" customFormat="1" ht="15.75" customHeight="1">
      <c r="A62" s="28" t="s">
        <v>37</v>
      </c>
      <c r="B62" s="14"/>
      <c r="C62" s="14">
        <v>11</v>
      </c>
      <c r="D62" s="36">
        <v>30.5</v>
      </c>
      <c r="E62" s="35">
        <v>11</v>
      </c>
      <c r="F62" s="36">
        <v>21.513</v>
      </c>
    </row>
    <row r="63" spans="1:6" s="1" customFormat="1" ht="15.75" customHeight="1">
      <c r="A63" s="28" t="s">
        <v>32</v>
      </c>
      <c r="B63" s="14"/>
      <c r="C63" s="14">
        <v>33</v>
      </c>
      <c r="D63" s="36">
        <v>92.5</v>
      </c>
      <c r="E63" s="35">
        <v>12</v>
      </c>
      <c r="F63" s="36">
        <v>25.37</v>
      </c>
    </row>
    <row r="64" spans="1:6" s="1" customFormat="1" ht="15.75" customHeight="1">
      <c r="A64" s="28" t="s">
        <v>45</v>
      </c>
      <c r="B64" s="14"/>
      <c r="C64" s="14">
        <v>55</v>
      </c>
      <c r="D64" s="36">
        <v>140.5</v>
      </c>
      <c r="E64" s="35">
        <v>66</v>
      </c>
      <c r="F64" s="36">
        <v>57.123</v>
      </c>
    </row>
    <row r="65" spans="1:6" s="1" customFormat="1" ht="15.75" customHeight="1">
      <c r="A65" s="28" t="s">
        <v>71</v>
      </c>
      <c r="B65" s="14"/>
      <c r="C65" s="14">
        <v>29</v>
      </c>
      <c r="D65" s="36">
        <v>82.5</v>
      </c>
      <c r="E65" s="35">
        <v>31.943</v>
      </c>
      <c r="F65" s="36">
        <v>46.576</v>
      </c>
    </row>
    <row r="66" spans="1:7" s="2" customFormat="1" ht="15.75" customHeight="1">
      <c r="A66" s="13" t="s">
        <v>136</v>
      </c>
      <c r="B66" s="18" t="s">
        <v>0</v>
      </c>
      <c r="C66" s="18">
        <f>SUM(C67:C73)</f>
        <v>7</v>
      </c>
      <c r="D66" s="23">
        <f>SUM(D67:D73)</f>
        <v>2100</v>
      </c>
      <c r="E66" s="30">
        <v>7</v>
      </c>
      <c r="F66" s="29">
        <v>1465.372</v>
      </c>
      <c r="G66" s="1"/>
    </row>
    <row r="67" spans="1:6" s="1" customFormat="1" ht="15.75" customHeight="1">
      <c r="A67" s="28" t="s">
        <v>36</v>
      </c>
      <c r="B67" s="14"/>
      <c r="C67" s="14">
        <v>1</v>
      </c>
      <c r="D67" s="42">
        <v>300</v>
      </c>
      <c r="E67" s="35">
        <v>1</v>
      </c>
      <c r="F67" s="36">
        <v>249.702</v>
      </c>
    </row>
    <row r="68" spans="1:6" s="1" customFormat="1" ht="15.75" customHeight="1">
      <c r="A68" s="28" t="s">
        <v>38</v>
      </c>
      <c r="B68" s="14"/>
      <c r="C68" s="14">
        <v>1</v>
      </c>
      <c r="D68" s="42">
        <v>300</v>
      </c>
      <c r="E68" s="35">
        <v>1</v>
      </c>
      <c r="F68" s="36">
        <v>253.067</v>
      </c>
    </row>
    <row r="69" spans="1:6" s="1" customFormat="1" ht="15.75" customHeight="1">
      <c r="A69" s="28" t="s">
        <v>39</v>
      </c>
      <c r="B69" s="14"/>
      <c r="C69" s="14">
        <v>1</v>
      </c>
      <c r="D69" s="42">
        <v>300</v>
      </c>
      <c r="E69" s="35">
        <v>1</v>
      </c>
      <c r="F69" s="36">
        <v>165.634</v>
      </c>
    </row>
    <row r="70" spans="1:6" s="1" customFormat="1" ht="15.75" customHeight="1">
      <c r="A70" s="28" t="s">
        <v>40</v>
      </c>
      <c r="B70" s="14"/>
      <c r="C70" s="14">
        <v>1</v>
      </c>
      <c r="D70" s="42">
        <v>300</v>
      </c>
      <c r="E70" s="35">
        <v>1</v>
      </c>
      <c r="F70" s="36">
        <v>172.193</v>
      </c>
    </row>
    <row r="71" spans="1:6" s="1" customFormat="1" ht="15.75" customHeight="1">
      <c r="A71" s="28" t="s">
        <v>43</v>
      </c>
      <c r="B71" s="14"/>
      <c r="C71" s="14">
        <v>1</v>
      </c>
      <c r="D71" s="42">
        <v>300</v>
      </c>
      <c r="E71" s="35">
        <v>1</v>
      </c>
      <c r="F71" s="36">
        <v>227.7</v>
      </c>
    </row>
    <row r="72" spans="1:6" s="1" customFormat="1" ht="15.75" customHeight="1">
      <c r="A72" s="28" t="s">
        <v>23</v>
      </c>
      <c r="B72" s="14"/>
      <c r="C72" s="14">
        <v>1</v>
      </c>
      <c r="D72" s="42">
        <v>300</v>
      </c>
      <c r="E72" s="35">
        <v>1</v>
      </c>
      <c r="F72" s="36">
        <v>178.338</v>
      </c>
    </row>
    <row r="73" spans="1:6" s="1" customFormat="1" ht="15.75" customHeight="1">
      <c r="A73" s="28" t="s">
        <v>106</v>
      </c>
      <c r="B73" s="14"/>
      <c r="C73" s="14">
        <v>1</v>
      </c>
      <c r="D73" s="42">
        <v>300</v>
      </c>
      <c r="E73" s="35">
        <v>1</v>
      </c>
      <c r="F73" s="36">
        <v>218.739</v>
      </c>
    </row>
    <row r="74" spans="1:7" s="2" customFormat="1" ht="15.75" customHeight="1">
      <c r="A74" s="13" t="s">
        <v>2</v>
      </c>
      <c r="B74" s="13" t="s">
        <v>0</v>
      </c>
      <c r="C74" s="13">
        <f>SUM(C75:C97)</f>
        <v>23</v>
      </c>
      <c r="D74" s="29">
        <f>SUM(D75:D97)</f>
        <v>229.32170000000005</v>
      </c>
      <c r="E74" s="30">
        <v>23</v>
      </c>
      <c r="F74" s="29">
        <v>357.229</v>
      </c>
      <c r="G74" s="1"/>
    </row>
    <row r="75" spans="1:6" s="1" customFormat="1" ht="15.75" customHeight="1">
      <c r="A75" s="28" t="s">
        <v>25</v>
      </c>
      <c r="B75" s="14"/>
      <c r="C75" s="21">
        <v>1</v>
      </c>
      <c r="D75" s="36">
        <v>25.321</v>
      </c>
      <c r="E75" s="35">
        <v>1</v>
      </c>
      <c r="F75" s="36">
        <v>30.954</v>
      </c>
    </row>
    <row r="76" spans="1:6" s="1" customFormat="1" ht="15.75" customHeight="1">
      <c r="A76" s="28" t="s">
        <v>35</v>
      </c>
      <c r="B76" s="14"/>
      <c r="C76" s="21">
        <v>1</v>
      </c>
      <c r="D76" s="36">
        <v>10.369</v>
      </c>
      <c r="E76" s="35">
        <v>1</v>
      </c>
      <c r="F76" s="36">
        <v>25.685</v>
      </c>
    </row>
    <row r="77" spans="1:6" s="1" customFormat="1" ht="15.75" customHeight="1">
      <c r="A77" s="28" t="s">
        <v>33</v>
      </c>
      <c r="B77" s="14"/>
      <c r="C77" s="21">
        <v>1</v>
      </c>
      <c r="D77" s="36">
        <v>7.258</v>
      </c>
      <c r="E77" s="35">
        <v>1</v>
      </c>
      <c r="F77" s="36">
        <v>21.811</v>
      </c>
    </row>
    <row r="78" spans="1:6" s="1" customFormat="1" ht="15.75" customHeight="1">
      <c r="A78" s="28" t="s">
        <v>36</v>
      </c>
      <c r="B78" s="14"/>
      <c r="C78" s="21">
        <v>1</v>
      </c>
      <c r="D78" s="36">
        <v>2.547</v>
      </c>
      <c r="E78" s="35">
        <v>1</v>
      </c>
      <c r="F78" s="36">
        <v>3.265</v>
      </c>
    </row>
    <row r="79" spans="1:6" s="1" customFormat="1" ht="15.75" customHeight="1">
      <c r="A79" s="28" t="s">
        <v>21</v>
      </c>
      <c r="B79" s="14"/>
      <c r="C79" s="21">
        <v>1</v>
      </c>
      <c r="D79" s="36">
        <v>1.56</v>
      </c>
      <c r="E79" s="35">
        <v>1</v>
      </c>
      <c r="F79" s="36">
        <v>3.256</v>
      </c>
    </row>
    <row r="80" spans="1:6" s="1" customFormat="1" ht="15.75" customHeight="1">
      <c r="A80" s="28" t="s">
        <v>37</v>
      </c>
      <c r="B80" s="14"/>
      <c r="C80" s="21">
        <v>1</v>
      </c>
      <c r="D80" s="36">
        <v>25.369</v>
      </c>
      <c r="E80" s="35">
        <v>1</v>
      </c>
      <c r="F80" s="36">
        <v>43.91</v>
      </c>
    </row>
    <row r="81" spans="1:6" s="1" customFormat="1" ht="15.75" customHeight="1">
      <c r="A81" s="28" t="s">
        <v>38</v>
      </c>
      <c r="B81" s="14"/>
      <c r="C81" s="21">
        <v>1</v>
      </c>
      <c r="D81" s="36">
        <v>5.587</v>
      </c>
      <c r="E81" s="35">
        <v>1</v>
      </c>
      <c r="F81" s="36">
        <v>6.926</v>
      </c>
    </row>
    <row r="82" spans="1:6" s="1" customFormat="1" ht="15.75" customHeight="1">
      <c r="A82" s="28" t="s">
        <v>39</v>
      </c>
      <c r="B82" s="14"/>
      <c r="C82" s="21">
        <v>1</v>
      </c>
      <c r="D82" s="36">
        <v>12.05</v>
      </c>
      <c r="E82" s="35">
        <v>1</v>
      </c>
      <c r="F82" s="36">
        <v>8.716</v>
      </c>
    </row>
    <row r="83" spans="1:6" s="1" customFormat="1" ht="15.75" customHeight="1">
      <c r="A83" s="28" t="s">
        <v>40</v>
      </c>
      <c r="B83" s="14"/>
      <c r="C83" s="21">
        <v>1</v>
      </c>
      <c r="D83" s="36">
        <v>12.5</v>
      </c>
      <c r="E83" s="35">
        <v>1</v>
      </c>
      <c r="F83" s="36">
        <v>15.137</v>
      </c>
    </row>
    <row r="84" spans="1:6" s="1" customFormat="1" ht="15.75" customHeight="1">
      <c r="A84" s="28" t="s">
        <v>41</v>
      </c>
      <c r="B84" s="14"/>
      <c r="C84" s="21">
        <v>1</v>
      </c>
      <c r="D84" s="36">
        <v>21.479</v>
      </c>
      <c r="E84" s="35">
        <v>1</v>
      </c>
      <c r="F84" s="36">
        <v>25.971</v>
      </c>
    </row>
    <row r="85" spans="1:6" s="1" customFormat="1" ht="15.75" customHeight="1">
      <c r="A85" s="28" t="s">
        <v>42</v>
      </c>
      <c r="B85" s="14"/>
      <c r="C85" s="21">
        <v>1</v>
      </c>
      <c r="D85" s="36">
        <v>15.36</v>
      </c>
      <c r="E85" s="35">
        <v>1</v>
      </c>
      <c r="F85" s="36">
        <v>8.672</v>
      </c>
    </row>
    <row r="86" spans="1:6" s="1" customFormat="1" ht="15.75" customHeight="1">
      <c r="A86" s="28" t="s">
        <v>43</v>
      </c>
      <c r="B86" s="14"/>
      <c r="C86" s="21">
        <v>1</v>
      </c>
      <c r="D86" s="36">
        <v>2.4587</v>
      </c>
      <c r="E86" s="35">
        <v>1</v>
      </c>
      <c r="F86" s="36">
        <v>3.301</v>
      </c>
    </row>
    <row r="87" spans="1:6" s="1" customFormat="1" ht="15.75" customHeight="1">
      <c r="A87" s="28" t="s">
        <v>23</v>
      </c>
      <c r="B87" s="14"/>
      <c r="C87" s="21">
        <v>1</v>
      </c>
      <c r="D87" s="36">
        <v>1.654</v>
      </c>
      <c r="E87" s="35">
        <v>1</v>
      </c>
      <c r="F87" s="36">
        <v>2.989</v>
      </c>
    </row>
    <row r="88" spans="1:6" s="1" customFormat="1" ht="15.75" customHeight="1">
      <c r="A88" s="28" t="s">
        <v>44</v>
      </c>
      <c r="B88" s="14"/>
      <c r="C88" s="21">
        <v>1</v>
      </c>
      <c r="D88" s="36">
        <v>2.36</v>
      </c>
      <c r="E88" s="35">
        <v>1</v>
      </c>
      <c r="F88" s="36">
        <v>3.251</v>
      </c>
    </row>
    <row r="89" spans="1:6" s="1" customFormat="1" ht="15.75" customHeight="1">
      <c r="A89" s="28" t="s">
        <v>32</v>
      </c>
      <c r="B89" s="14"/>
      <c r="C89" s="21">
        <v>1</v>
      </c>
      <c r="D89" s="36">
        <v>1.521</v>
      </c>
      <c r="E89" s="35">
        <v>1</v>
      </c>
      <c r="F89" s="36">
        <v>3.364</v>
      </c>
    </row>
    <row r="90" spans="1:6" s="1" customFormat="1" ht="15.75" customHeight="1">
      <c r="A90" s="28" t="s">
        <v>45</v>
      </c>
      <c r="B90" s="14"/>
      <c r="C90" s="21">
        <v>1</v>
      </c>
      <c r="D90" s="36">
        <v>1.56</v>
      </c>
      <c r="E90" s="35">
        <v>1</v>
      </c>
      <c r="F90" s="36">
        <v>4.683</v>
      </c>
    </row>
    <row r="91" spans="1:6" s="1" customFormat="1" ht="15.75" customHeight="1">
      <c r="A91" s="28" t="s">
        <v>30</v>
      </c>
      <c r="B91" s="14"/>
      <c r="C91" s="21">
        <v>1</v>
      </c>
      <c r="D91" s="36">
        <v>1.58</v>
      </c>
      <c r="E91" s="35">
        <v>1</v>
      </c>
      <c r="F91" s="36">
        <v>6.541</v>
      </c>
    </row>
    <row r="92" spans="1:6" s="1" customFormat="1" ht="15.75" customHeight="1">
      <c r="A92" s="28" t="s">
        <v>31</v>
      </c>
      <c r="B92" s="14"/>
      <c r="C92" s="21">
        <v>1</v>
      </c>
      <c r="D92" s="36">
        <v>1.59</v>
      </c>
      <c r="E92" s="35">
        <v>1</v>
      </c>
      <c r="F92" s="36">
        <v>6.632</v>
      </c>
    </row>
    <row r="93" spans="1:6" s="1" customFormat="1" ht="15.75" customHeight="1">
      <c r="A93" s="28" t="s">
        <v>46</v>
      </c>
      <c r="B93" s="14"/>
      <c r="C93" s="21">
        <v>1</v>
      </c>
      <c r="D93" s="36">
        <v>1.562</v>
      </c>
      <c r="E93" s="35">
        <v>1</v>
      </c>
      <c r="F93" s="36">
        <v>1.023</v>
      </c>
    </row>
    <row r="94" spans="1:6" s="1" customFormat="1" ht="15.75" customHeight="1">
      <c r="A94" s="28" t="s">
        <v>34</v>
      </c>
      <c r="B94" s="14"/>
      <c r="C94" s="21">
        <v>1</v>
      </c>
      <c r="D94" s="36">
        <v>20.157</v>
      </c>
      <c r="E94" s="35">
        <v>1</v>
      </c>
      <c r="F94" s="36">
        <v>38.312</v>
      </c>
    </row>
    <row r="95" spans="1:6" s="1" customFormat="1" ht="15.75" customHeight="1">
      <c r="A95" s="28" t="s">
        <v>20</v>
      </c>
      <c r="B95" s="14"/>
      <c r="C95" s="21">
        <v>1</v>
      </c>
      <c r="D95" s="36">
        <v>7.365</v>
      </c>
      <c r="E95" s="35">
        <v>1</v>
      </c>
      <c r="F95" s="36">
        <v>5.421</v>
      </c>
    </row>
    <row r="96" spans="1:6" s="1" customFormat="1" ht="15.75" customHeight="1">
      <c r="A96" s="28" t="s">
        <v>47</v>
      </c>
      <c r="B96" s="14"/>
      <c r="C96" s="21">
        <v>1</v>
      </c>
      <c r="D96" s="36">
        <v>22.5</v>
      </c>
      <c r="E96" s="35">
        <v>1</v>
      </c>
      <c r="F96" s="36">
        <v>38.26</v>
      </c>
    </row>
    <row r="97" spans="1:6" s="1" customFormat="1" ht="15.75" customHeight="1">
      <c r="A97" s="28" t="s">
        <v>22</v>
      </c>
      <c r="B97" s="14"/>
      <c r="C97" s="21">
        <v>1</v>
      </c>
      <c r="D97" s="36">
        <v>25.614</v>
      </c>
      <c r="E97" s="35">
        <v>1</v>
      </c>
      <c r="F97" s="36">
        <v>49.149</v>
      </c>
    </row>
    <row r="98" spans="1:7" s="2" customFormat="1" ht="15.75" customHeight="1">
      <c r="A98" s="13" t="s">
        <v>3</v>
      </c>
      <c r="B98" s="13" t="s">
        <v>0</v>
      </c>
      <c r="C98" s="13">
        <f>SUM(C99:C121)</f>
        <v>23</v>
      </c>
      <c r="D98" s="29">
        <f>SUM(D99:D121)</f>
        <v>69.22331</v>
      </c>
      <c r="E98" s="30">
        <v>23</v>
      </c>
      <c r="F98" s="29">
        <v>87.355</v>
      </c>
      <c r="G98" s="1"/>
    </row>
    <row r="99" spans="1:6" s="1" customFormat="1" ht="15.75" customHeight="1">
      <c r="A99" s="28" t="s">
        <v>25</v>
      </c>
      <c r="B99" s="14"/>
      <c r="C99" s="21">
        <v>1</v>
      </c>
      <c r="D99" s="36">
        <v>5.15796</v>
      </c>
      <c r="E99" s="35">
        <v>1</v>
      </c>
      <c r="F99" s="36">
        <v>5.464</v>
      </c>
    </row>
    <row r="100" spans="1:6" s="1" customFormat="1" ht="15.75" customHeight="1">
      <c r="A100" s="28" t="s">
        <v>35</v>
      </c>
      <c r="B100" s="14"/>
      <c r="C100" s="21">
        <v>1</v>
      </c>
      <c r="D100" s="36">
        <v>2.39249</v>
      </c>
      <c r="E100" s="35">
        <v>1</v>
      </c>
      <c r="F100" s="36">
        <v>2.535</v>
      </c>
    </row>
    <row r="101" spans="1:6" s="1" customFormat="1" ht="15.75" customHeight="1">
      <c r="A101" s="28" t="s">
        <v>33</v>
      </c>
      <c r="B101" s="14"/>
      <c r="C101" s="21">
        <v>1</v>
      </c>
      <c r="D101" s="36">
        <v>2.18434</v>
      </c>
      <c r="E101" s="35">
        <v>1</v>
      </c>
      <c r="F101" s="36">
        <v>2.314</v>
      </c>
    </row>
    <row r="102" spans="1:6" s="1" customFormat="1" ht="15.75" customHeight="1">
      <c r="A102" s="28" t="s">
        <v>36</v>
      </c>
      <c r="B102" s="14"/>
      <c r="C102" s="21">
        <v>1</v>
      </c>
      <c r="D102" s="36">
        <v>1.863</v>
      </c>
      <c r="E102" s="35">
        <v>1</v>
      </c>
      <c r="F102" s="36">
        <v>2.974</v>
      </c>
    </row>
    <row r="103" spans="1:6" s="1" customFormat="1" ht="15.75" customHeight="1">
      <c r="A103" s="28" t="s">
        <v>21</v>
      </c>
      <c r="B103" s="14"/>
      <c r="C103" s="21">
        <v>1</v>
      </c>
      <c r="D103" s="36">
        <v>4.381</v>
      </c>
      <c r="E103" s="35">
        <v>1</v>
      </c>
      <c r="F103" s="36">
        <v>5.642</v>
      </c>
    </row>
    <row r="104" spans="1:6" s="1" customFormat="1" ht="15.75" customHeight="1">
      <c r="A104" s="28" t="s">
        <v>37</v>
      </c>
      <c r="B104" s="14"/>
      <c r="C104" s="21">
        <v>1</v>
      </c>
      <c r="D104" s="36">
        <v>5.52538</v>
      </c>
      <c r="E104" s="35">
        <v>1</v>
      </c>
      <c r="F104" s="36">
        <v>6.854</v>
      </c>
    </row>
    <row r="105" spans="1:6" s="1" customFormat="1" ht="15.75" customHeight="1">
      <c r="A105" s="28" t="s">
        <v>38</v>
      </c>
      <c r="B105" s="14"/>
      <c r="C105" s="21">
        <v>1</v>
      </c>
      <c r="D105" s="36">
        <v>1.2338</v>
      </c>
      <c r="E105" s="35">
        <v>1</v>
      </c>
      <c r="F105" s="36">
        <v>2.307</v>
      </c>
    </row>
    <row r="106" spans="1:6" s="1" customFormat="1" ht="15.75" customHeight="1">
      <c r="A106" s="28" t="s">
        <v>39</v>
      </c>
      <c r="B106" s="14"/>
      <c r="C106" s="21">
        <v>1</v>
      </c>
      <c r="D106" s="36">
        <v>0.849</v>
      </c>
      <c r="E106" s="35">
        <v>1</v>
      </c>
      <c r="F106" s="36">
        <v>1.902</v>
      </c>
    </row>
    <row r="107" spans="1:6" s="1" customFormat="1" ht="15.75" customHeight="1">
      <c r="A107" s="28" t="s">
        <v>40</v>
      </c>
      <c r="B107" s="14"/>
      <c r="C107" s="21">
        <v>1</v>
      </c>
      <c r="D107" s="36">
        <v>0.849</v>
      </c>
      <c r="E107" s="35">
        <v>1</v>
      </c>
      <c r="F107" s="36">
        <v>1.902</v>
      </c>
    </row>
    <row r="108" spans="1:6" s="1" customFormat="1" ht="15.75" customHeight="1">
      <c r="A108" s="28" t="s">
        <v>41</v>
      </c>
      <c r="B108" s="14"/>
      <c r="C108" s="21">
        <v>1</v>
      </c>
      <c r="D108" s="36">
        <v>3.65656</v>
      </c>
      <c r="E108" s="35">
        <v>1</v>
      </c>
      <c r="F108" s="36">
        <v>4.874</v>
      </c>
    </row>
    <row r="109" spans="1:6" s="1" customFormat="1" ht="15.75" customHeight="1">
      <c r="A109" s="28" t="s">
        <v>42</v>
      </c>
      <c r="B109" s="14"/>
      <c r="C109" s="21">
        <v>1</v>
      </c>
      <c r="D109" s="36">
        <v>2.7631</v>
      </c>
      <c r="E109" s="35">
        <v>1</v>
      </c>
      <c r="F109" s="36">
        <v>2.927</v>
      </c>
    </row>
    <row r="110" spans="1:6" s="1" customFormat="1" ht="15.75" customHeight="1">
      <c r="A110" s="28" t="s">
        <v>43</v>
      </c>
      <c r="B110" s="14"/>
      <c r="C110" s="21">
        <v>1</v>
      </c>
      <c r="D110" s="36">
        <v>1.23381</v>
      </c>
      <c r="E110" s="35">
        <v>1</v>
      </c>
      <c r="F110" s="36">
        <v>1.307</v>
      </c>
    </row>
    <row r="111" spans="1:6" s="1" customFormat="1" ht="15.75" customHeight="1">
      <c r="A111" s="28" t="s">
        <v>23</v>
      </c>
      <c r="B111" s="14"/>
      <c r="C111" s="21">
        <v>1</v>
      </c>
      <c r="D111" s="36">
        <v>1.23381</v>
      </c>
      <c r="E111" s="35">
        <v>1</v>
      </c>
      <c r="F111" s="36">
        <v>2.307</v>
      </c>
    </row>
    <row r="112" spans="1:6" s="1" customFormat="1" ht="15.75" customHeight="1">
      <c r="A112" s="28" t="s">
        <v>44</v>
      </c>
      <c r="B112" s="14"/>
      <c r="C112" s="21">
        <v>1</v>
      </c>
      <c r="D112" s="36">
        <v>1.2338</v>
      </c>
      <c r="E112" s="35">
        <v>1</v>
      </c>
      <c r="F112" s="36">
        <v>2.307</v>
      </c>
    </row>
    <row r="113" spans="1:6" s="1" customFormat="1" ht="15.75" customHeight="1">
      <c r="A113" s="28" t="s">
        <v>32</v>
      </c>
      <c r="B113" s="14"/>
      <c r="C113" s="21">
        <v>1</v>
      </c>
      <c r="D113" s="36">
        <v>2.16757</v>
      </c>
      <c r="E113" s="35">
        <v>1</v>
      </c>
      <c r="F113" s="36">
        <v>2.296</v>
      </c>
    </row>
    <row r="114" spans="1:6" s="1" customFormat="1" ht="15.75" customHeight="1">
      <c r="A114" s="28" t="s">
        <v>45</v>
      </c>
      <c r="B114" s="14"/>
      <c r="C114" s="21">
        <v>1</v>
      </c>
      <c r="D114" s="36">
        <v>3.51652</v>
      </c>
      <c r="E114" s="35">
        <v>1</v>
      </c>
      <c r="F114" s="36">
        <v>4.736</v>
      </c>
    </row>
    <row r="115" spans="1:6" s="1" customFormat="1" ht="15.75" customHeight="1">
      <c r="A115" s="28" t="s">
        <v>30</v>
      </c>
      <c r="B115" s="14"/>
      <c r="C115" s="21">
        <v>1</v>
      </c>
      <c r="D115" s="36">
        <v>3.26766</v>
      </c>
      <c r="E115" s="35">
        <v>1</v>
      </c>
      <c r="F115" s="36">
        <v>3.462</v>
      </c>
    </row>
    <row r="116" spans="1:6" s="1" customFormat="1" ht="15.75" customHeight="1">
      <c r="A116" s="28" t="s">
        <v>31</v>
      </c>
      <c r="B116" s="14"/>
      <c r="C116" s="21">
        <v>1</v>
      </c>
      <c r="D116" s="36">
        <v>3.26766</v>
      </c>
      <c r="E116" s="35">
        <v>1</v>
      </c>
      <c r="F116" s="36">
        <v>3.462</v>
      </c>
    </row>
    <row r="117" spans="1:6" s="1" customFormat="1" ht="15.75" customHeight="1">
      <c r="A117" s="28" t="s">
        <v>46</v>
      </c>
      <c r="B117" s="14"/>
      <c r="C117" s="21">
        <v>1</v>
      </c>
      <c r="D117" s="36">
        <v>6.66078</v>
      </c>
      <c r="E117" s="35">
        <v>1</v>
      </c>
      <c r="F117" s="36">
        <v>7.057</v>
      </c>
    </row>
    <row r="118" spans="1:6" s="1" customFormat="1" ht="15.75" customHeight="1">
      <c r="A118" s="28" t="s">
        <v>34</v>
      </c>
      <c r="B118" s="14"/>
      <c r="C118" s="21">
        <v>1</v>
      </c>
      <c r="D118" s="36">
        <v>3.4648</v>
      </c>
      <c r="E118" s="35">
        <v>1</v>
      </c>
      <c r="F118" s="36">
        <v>4.671</v>
      </c>
    </row>
    <row r="119" spans="1:6" s="1" customFormat="1" ht="15.75" customHeight="1">
      <c r="A119" s="28" t="s">
        <v>20</v>
      </c>
      <c r="B119" s="14"/>
      <c r="C119" s="21">
        <v>1</v>
      </c>
      <c r="D119" s="36">
        <v>2.39249</v>
      </c>
      <c r="E119" s="35">
        <v>1</v>
      </c>
      <c r="F119" s="36">
        <v>3.535</v>
      </c>
    </row>
    <row r="120" spans="1:6" s="1" customFormat="1" ht="15.75" customHeight="1">
      <c r="A120" s="28" t="s">
        <v>47</v>
      </c>
      <c r="B120" s="14"/>
      <c r="C120" s="21">
        <v>1</v>
      </c>
      <c r="D120" s="36">
        <v>6.66078</v>
      </c>
      <c r="E120" s="35">
        <v>1</v>
      </c>
      <c r="F120" s="36">
        <v>8.057</v>
      </c>
    </row>
    <row r="121" spans="1:6" s="1" customFormat="1" ht="15.75" customHeight="1">
      <c r="A121" s="28" t="s">
        <v>22</v>
      </c>
      <c r="B121" s="14"/>
      <c r="C121" s="21">
        <v>1</v>
      </c>
      <c r="D121" s="36">
        <v>3.268</v>
      </c>
      <c r="E121" s="35">
        <v>1</v>
      </c>
      <c r="F121" s="36">
        <v>4.462</v>
      </c>
    </row>
    <row r="122" spans="1:7" s="2" customFormat="1" ht="15.75" customHeight="1">
      <c r="A122" s="13" t="s">
        <v>137</v>
      </c>
      <c r="B122" s="13" t="s">
        <v>133</v>
      </c>
      <c r="C122" s="29">
        <v>0</v>
      </c>
      <c r="D122" s="29">
        <v>0</v>
      </c>
      <c r="E122" s="29">
        <v>0.08</v>
      </c>
      <c r="F122" s="29">
        <v>208.423</v>
      </c>
      <c r="G122" s="1"/>
    </row>
    <row r="123" spans="1:7" s="2" customFormat="1" ht="15.75" customHeight="1">
      <c r="A123" s="28" t="s">
        <v>35</v>
      </c>
      <c r="B123" s="14"/>
      <c r="C123" s="35">
        <v>0</v>
      </c>
      <c r="D123" s="36">
        <v>0</v>
      </c>
      <c r="E123" s="36">
        <v>0.001</v>
      </c>
      <c r="F123" s="36">
        <v>15.165</v>
      </c>
      <c r="G123" s="1"/>
    </row>
    <row r="124" spans="1:6" ht="15.75" customHeight="1">
      <c r="A124" s="28" t="s">
        <v>38</v>
      </c>
      <c r="B124" s="14"/>
      <c r="C124" s="35">
        <v>0</v>
      </c>
      <c r="D124" s="36">
        <v>0</v>
      </c>
      <c r="E124" s="36">
        <v>0.025</v>
      </c>
      <c r="F124" s="36">
        <v>9.776</v>
      </c>
    </row>
    <row r="125" spans="1:6" ht="15.75" customHeight="1">
      <c r="A125" s="28" t="s">
        <v>39</v>
      </c>
      <c r="B125" s="14"/>
      <c r="C125" s="35">
        <v>0</v>
      </c>
      <c r="D125" s="36">
        <v>0</v>
      </c>
      <c r="E125" s="36">
        <v>0.009</v>
      </c>
      <c r="F125" s="36">
        <v>9.121</v>
      </c>
    </row>
    <row r="126" spans="1:6" ht="15.75" customHeight="1">
      <c r="A126" s="28" t="s">
        <v>40</v>
      </c>
      <c r="B126" s="14"/>
      <c r="C126" s="35">
        <v>0</v>
      </c>
      <c r="D126" s="36">
        <v>0</v>
      </c>
      <c r="E126" s="36">
        <v>0.007</v>
      </c>
      <c r="F126" s="36">
        <v>9.984</v>
      </c>
    </row>
    <row r="127" spans="1:6" ht="15.75" customHeight="1">
      <c r="A127" s="28" t="s">
        <v>42</v>
      </c>
      <c r="B127" s="14"/>
      <c r="C127" s="35">
        <v>0</v>
      </c>
      <c r="D127" s="36">
        <v>0</v>
      </c>
      <c r="E127" s="36">
        <v>0</v>
      </c>
      <c r="F127" s="36">
        <v>11.471</v>
      </c>
    </row>
    <row r="128" spans="1:6" ht="15.75" customHeight="1">
      <c r="A128" s="28" t="s">
        <v>46</v>
      </c>
      <c r="B128" s="14"/>
      <c r="C128" s="35">
        <v>0</v>
      </c>
      <c r="D128" s="36">
        <v>0</v>
      </c>
      <c r="E128" s="36">
        <v>0.002</v>
      </c>
      <c r="F128" s="36">
        <v>17.975</v>
      </c>
    </row>
    <row r="129" spans="1:6" ht="15.75" customHeight="1">
      <c r="A129" s="28" t="s">
        <v>34</v>
      </c>
      <c r="B129" s="14"/>
      <c r="C129" s="35">
        <v>0</v>
      </c>
      <c r="D129" s="36">
        <v>0</v>
      </c>
      <c r="E129" s="36">
        <v>0</v>
      </c>
      <c r="F129" s="36">
        <v>6.369</v>
      </c>
    </row>
    <row r="130" spans="1:6" ht="15.75" customHeight="1">
      <c r="A130" s="28" t="s">
        <v>47</v>
      </c>
      <c r="B130" s="14"/>
      <c r="C130" s="35">
        <v>0</v>
      </c>
      <c r="D130" s="36">
        <v>0</v>
      </c>
      <c r="E130" s="36">
        <v>0.014</v>
      </c>
      <c r="F130" s="36">
        <v>21.885</v>
      </c>
    </row>
    <row r="131" spans="1:6" ht="15.75" customHeight="1">
      <c r="A131" s="28" t="s">
        <v>22</v>
      </c>
      <c r="B131" s="14"/>
      <c r="C131" s="35">
        <v>0</v>
      </c>
      <c r="D131" s="36">
        <v>0</v>
      </c>
      <c r="E131" s="36">
        <v>0.023</v>
      </c>
      <c r="F131" s="36">
        <v>106.677</v>
      </c>
    </row>
    <row r="132" spans="1:7" s="2" customFormat="1" ht="15.75" customHeight="1">
      <c r="A132" s="13" t="s">
        <v>138</v>
      </c>
      <c r="B132" s="13" t="s">
        <v>133</v>
      </c>
      <c r="C132" s="29">
        <f>SUM(C133:C154)</f>
        <v>0.38500000000000006</v>
      </c>
      <c r="D132" s="29">
        <f>SUM(D133:D154)</f>
        <v>790.032</v>
      </c>
      <c r="E132" s="29">
        <f>SUM(E133:E154)</f>
        <v>0.7860000000000003</v>
      </c>
      <c r="F132" s="29">
        <f>SUM(F133:F154)</f>
        <v>1369.1400000000003</v>
      </c>
      <c r="G132" s="1"/>
    </row>
    <row r="133" spans="1:6" s="1" customFormat="1" ht="15.75" customHeight="1">
      <c r="A133" s="28" t="s">
        <v>63</v>
      </c>
      <c r="B133" s="14"/>
      <c r="C133" s="36">
        <v>0.02</v>
      </c>
      <c r="D133" s="36">
        <v>41.038</v>
      </c>
      <c r="E133" s="36">
        <v>0</v>
      </c>
      <c r="F133" s="36">
        <v>0</v>
      </c>
    </row>
    <row r="134" spans="1:6" s="1" customFormat="1" ht="15.75" customHeight="1">
      <c r="A134" s="28" t="s">
        <v>35</v>
      </c>
      <c r="B134" s="14"/>
      <c r="C134" s="36">
        <v>0.01</v>
      </c>
      <c r="D134" s="36">
        <v>20.519</v>
      </c>
      <c r="E134" s="36">
        <v>0.062</v>
      </c>
      <c r="F134" s="36">
        <v>89.025</v>
      </c>
    </row>
    <row r="135" spans="1:6" s="1" customFormat="1" ht="15.75" customHeight="1">
      <c r="A135" s="28" t="s">
        <v>60</v>
      </c>
      <c r="B135" s="14"/>
      <c r="C135" s="36">
        <v>0.01</v>
      </c>
      <c r="D135" s="36">
        <v>20.519</v>
      </c>
      <c r="E135" s="36">
        <v>0.097</v>
      </c>
      <c r="F135" s="36">
        <v>154.936</v>
      </c>
    </row>
    <row r="136" spans="1:6" s="1" customFormat="1" ht="15.75" customHeight="1">
      <c r="A136" s="28" t="s">
        <v>80</v>
      </c>
      <c r="B136" s="14"/>
      <c r="C136" s="36">
        <v>0.005</v>
      </c>
      <c r="D136" s="36">
        <v>10.26</v>
      </c>
      <c r="E136" s="36">
        <v>0</v>
      </c>
      <c r="F136" s="36">
        <v>0</v>
      </c>
    </row>
    <row r="137" spans="1:6" s="1" customFormat="1" ht="15.75" customHeight="1">
      <c r="A137" s="28" t="s">
        <v>21</v>
      </c>
      <c r="B137" s="14"/>
      <c r="C137" s="36">
        <v>0.03</v>
      </c>
      <c r="D137" s="36">
        <v>61.577</v>
      </c>
      <c r="E137" s="36">
        <v>0.052</v>
      </c>
      <c r="F137" s="36">
        <v>108.119</v>
      </c>
    </row>
    <row r="138" spans="1:6" s="1" customFormat="1" ht="15.75" customHeight="1">
      <c r="A138" s="28" t="s">
        <v>79</v>
      </c>
      <c r="B138" s="14"/>
      <c r="C138" s="36">
        <v>0</v>
      </c>
      <c r="D138" s="36">
        <v>0</v>
      </c>
      <c r="E138" s="36">
        <v>0.018</v>
      </c>
      <c r="F138" s="36">
        <v>47.133</v>
      </c>
    </row>
    <row r="139" spans="1:6" s="1" customFormat="1" ht="15.75" customHeight="1">
      <c r="A139" s="28" t="s">
        <v>81</v>
      </c>
      <c r="B139" s="14"/>
      <c r="C139" s="36">
        <v>0</v>
      </c>
      <c r="D139" s="36">
        <v>0</v>
      </c>
      <c r="E139" s="36">
        <v>0.009</v>
      </c>
      <c r="F139" s="36">
        <v>11.233</v>
      </c>
    </row>
    <row r="140" spans="1:6" s="1" customFormat="1" ht="15.75" customHeight="1">
      <c r="A140" s="28" t="s">
        <v>97</v>
      </c>
      <c r="B140" s="14"/>
      <c r="C140" s="36">
        <v>0</v>
      </c>
      <c r="D140" s="36">
        <v>0</v>
      </c>
      <c r="E140" s="36">
        <v>0.01</v>
      </c>
      <c r="F140" s="36">
        <v>16.214</v>
      </c>
    </row>
    <row r="141" spans="1:6" s="1" customFormat="1" ht="15.75" customHeight="1">
      <c r="A141" s="28" t="s">
        <v>108</v>
      </c>
      <c r="B141" s="14"/>
      <c r="C141" s="36">
        <v>0</v>
      </c>
      <c r="D141" s="36">
        <v>0</v>
      </c>
      <c r="E141" s="36">
        <v>0.011</v>
      </c>
      <c r="F141" s="36">
        <v>37.049</v>
      </c>
    </row>
    <row r="142" spans="1:6" s="1" customFormat="1" ht="15.75" customHeight="1">
      <c r="A142" s="28" t="s">
        <v>82</v>
      </c>
      <c r="B142" s="14"/>
      <c r="C142" s="36">
        <v>0.022</v>
      </c>
      <c r="D142" s="36">
        <v>45.125</v>
      </c>
      <c r="E142" s="36">
        <v>0.065</v>
      </c>
      <c r="F142" s="36">
        <v>77.395</v>
      </c>
    </row>
    <row r="143" spans="1:6" s="1" customFormat="1" ht="15.75" customHeight="1">
      <c r="A143" s="28" t="s">
        <v>42</v>
      </c>
      <c r="B143" s="14"/>
      <c r="C143" s="36">
        <v>0</v>
      </c>
      <c r="D143" s="36">
        <v>0</v>
      </c>
      <c r="E143" s="36">
        <v>0.014</v>
      </c>
      <c r="F143" s="36">
        <v>16.252</v>
      </c>
    </row>
    <row r="144" spans="1:6" s="1" customFormat="1" ht="15.75" customHeight="1">
      <c r="A144" s="28" t="s">
        <v>43</v>
      </c>
      <c r="B144" s="14"/>
      <c r="C144" s="36">
        <v>0</v>
      </c>
      <c r="D144" s="36">
        <v>0</v>
      </c>
      <c r="E144" s="36">
        <v>0.012</v>
      </c>
      <c r="F144" s="36">
        <v>6.68</v>
      </c>
    </row>
    <row r="145" spans="1:6" s="1" customFormat="1" ht="15.75" customHeight="1">
      <c r="A145" s="28" t="s">
        <v>66</v>
      </c>
      <c r="B145" s="14"/>
      <c r="C145" s="36">
        <v>0.005</v>
      </c>
      <c r="D145" s="36">
        <v>10.26</v>
      </c>
      <c r="E145" s="36">
        <v>0.022</v>
      </c>
      <c r="F145" s="36">
        <v>45.146</v>
      </c>
    </row>
    <row r="146" spans="1:6" s="1" customFormat="1" ht="15.75" customHeight="1">
      <c r="A146" s="28" t="s">
        <v>100</v>
      </c>
      <c r="B146" s="14"/>
      <c r="C146" s="36">
        <v>0.05</v>
      </c>
      <c r="D146" s="36">
        <v>102.36</v>
      </c>
      <c r="E146" s="36">
        <v>0.018</v>
      </c>
      <c r="F146" s="36">
        <v>54.364</v>
      </c>
    </row>
    <row r="147" spans="1:6" s="1" customFormat="1" ht="15.75" customHeight="1">
      <c r="A147" s="28" t="s">
        <v>32</v>
      </c>
      <c r="B147" s="14"/>
      <c r="C147" s="36">
        <v>0.023</v>
      </c>
      <c r="D147" s="36">
        <v>47.194</v>
      </c>
      <c r="E147" s="36">
        <v>0.016</v>
      </c>
      <c r="F147" s="36">
        <v>40.546</v>
      </c>
    </row>
    <row r="148" spans="1:6" s="1" customFormat="1" ht="15.75" customHeight="1">
      <c r="A148" s="28" t="s">
        <v>45</v>
      </c>
      <c r="B148" s="14"/>
      <c r="C148" s="36">
        <v>0.022</v>
      </c>
      <c r="D148" s="36">
        <v>45.142</v>
      </c>
      <c r="E148" s="36">
        <v>0.044</v>
      </c>
      <c r="F148" s="36">
        <v>78.379</v>
      </c>
    </row>
    <row r="149" spans="1:6" s="1" customFormat="1" ht="15.75" customHeight="1">
      <c r="A149" s="28" t="s">
        <v>30</v>
      </c>
      <c r="B149" s="14"/>
      <c r="C149" s="36">
        <v>0.01</v>
      </c>
      <c r="D149" s="36">
        <v>20.519</v>
      </c>
      <c r="E149" s="36">
        <v>0.029</v>
      </c>
      <c r="F149" s="36">
        <v>73.811</v>
      </c>
    </row>
    <row r="150" spans="1:6" s="1" customFormat="1" ht="15.75" customHeight="1">
      <c r="A150" s="28" t="s">
        <v>68</v>
      </c>
      <c r="B150" s="14"/>
      <c r="C150" s="36">
        <v>0.01</v>
      </c>
      <c r="D150" s="36">
        <v>20.519</v>
      </c>
      <c r="E150" s="36">
        <v>0.054</v>
      </c>
      <c r="F150" s="36">
        <v>108.651</v>
      </c>
    </row>
    <row r="151" spans="1:6" s="1" customFormat="1" ht="15.75" customHeight="1">
      <c r="A151" s="28" t="s">
        <v>46</v>
      </c>
      <c r="B151" s="14"/>
      <c r="C151" s="36">
        <v>0.063</v>
      </c>
      <c r="D151" s="36">
        <v>129.47</v>
      </c>
      <c r="E151" s="36">
        <v>0.05</v>
      </c>
      <c r="F151" s="36">
        <v>103.447</v>
      </c>
    </row>
    <row r="152" spans="1:6" s="1" customFormat="1" ht="15.75" customHeight="1">
      <c r="A152" s="28" t="s">
        <v>34</v>
      </c>
      <c r="B152" s="14"/>
      <c r="C152" s="36">
        <v>0.023</v>
      </c>
      <c r="D152" s="36">
        <v>47.194</v>
      </c>
      <c r="E152" s="36">
        <v>0.052</v>
      </c>
      <c r="F152" s="36">
        <v>103.179</v>
      </c>
    </row>
    <row r="153" spans="1:6" s="1" customFormat="1" ht="15.75" customHeight="1">
      <c r="A153" s="28" t="s">
        <v>47</v>
      </c>
      <c r="B153" s="14"/>
      <c r="C153" s="36">
        <v>0.063</v>
      </c>
      <c r="D153" s="36">
        <v>129.35</v>
      </c>
      <c r="E153" s="36">
        <v>0.105</v>
      </c>
      <c r="F153" s="36">
        <v>107.632</v>
      </c>
    </row>
    <row r="154" spans="1:6" s="1" customFormat="1" ht="15.75" customHeight="1">
      <c r="A154" s="28" t="s">
        <v>22</v>
      </c>
      <c r="B154" s="14"/>
      <c r="C154" s="36">
        <v>0.019</v>
      </c>
      <c r="D154" s="36">
        <v>38.986</v>
      </c>
      <c r="E154" s="36">
        <v>0.046</v>
      </c>
      <c r="F154" s="36">
        <v>89.949</v>
      </c>
    </row>
    <row r="155" spans="1:7" s="2" customFormat="1" ht="15.75" customHeight="1">
      <c r="A155" s="13" t="s">
        <v>139</v>
      </c>
      <c r="B155" s="13" t="s">
        <v>133</v>
      </c>
      <c r="C155" s="33">
        <f>SUM(C156:C164)</f>
        <v>0</v>
      </c>
      <c r="D155" s="29">
        <f>SUM(D156:D164)</f>
        <v>0</v>
      </c>
      <c r="E155" s="29">
        <f>SUM(E156:E164)</f>
        <v>0.056999999999999995</v>
      </c>
      <c r="F155" s="29">
        <f>SUM(F156:F164)</f>
        <v>116.238</v>
      </c>
      <c r="G155" s="1"/>
    </row>
    <row r="156" spans="1:6" ht="15.75" customHeight="1">
      <c r="A156" s="28" t="s">
        <v>63</v>
      </c>
      <c r="B156" s="14"/>
      <c r="C156" s="36">
        <v>0</v>
      </c>
      <c r="D156" s="36">
        <v>0</v>
      </c>
      <c r="E156" s="36">
        <v>0.003</v>
      </c>
      <c r="F156" s="36">
        <v>9.461</v>
      </c>
    </row>
    <row r="157" spans="1:6" ht="15.75" customHeight="1">
      <c r="A157" s="28" t="s">
        <v>37</v>
      </c>
      <c r="B157" s="14"/>
      <c r="C157" s="36">
        <v>0</v>
      </c>
      <c r="D157" s="36">
        <v>0</v>
      </c>
      <c r="E157" s="36">
        <v>0.001</v>
      </c>
      <c r="F157" s="36">
        <v>6.837</v>
      </c>
    </row>
    <row r="158" spans="1:6" ht="15.75" customHeight="1">
      <c r="A158" s="28" t="s">
        <v>38</v>
      </c>
      <c r="B158" s="14"/>
      <c r="C158" s="36">
        <v>0</v>
      </c>
      <c r="D158" s="36">
        <v>0</v>
      </c>
      <c r="E158" s="36">
        <v>0</v>
      </c>
      <c r="F158" s="36">
        <v>2.564</v>
      </c>
    </row>
    <row r="159" spans="1:6" ht="15.75" customHeight="1">
      <c r="A159" s="28" t="s">
        <v>40</v>
      </c>
      <c r="B159" s="14"/>
      <c r="C159" s="36">
        <v>0</v>
      </c>
      <c r="D159" s="36">
        <v>0</v>
      </c>
      <c r="E159" s="36">
        <v>0.038</v>
      </c>
      <c r="F159" s="36">
        <v>26.734</v>
      </c>
    </row>
    <row r="160" spans="1:6" ht="15.75" customHeight="1">
      <c r="A160" s="28" t="s">
        <v>23</v>
      </c>
      <c r="B160" s="14"/>
      <c r="C160" s="36">
        <v>0</v>
      </c>
      <c r="D160" s="36">
        <v>0</v>
      </c>
      <c r="E160" s="36">
        <v>0</v>
      </c>
      <c r="F160" s="36">
        <v>1.876</v>
      </c>
    </row>
    <row r="161" spans="1:6" ht="15.75" customHeight="1">
      <c r="A161" s="28" t="s">
        <v>44</v>
      </c>
      <c r="B161" s="14"/>
      <c r="C161" s="36">
        <v>0</v>
      </c>
      <c r="D161" s="36">
        <v>0</v>
      </c>
      <c r="E161" s="36">
        <v>0.003</v>
      </c>
      <c r="F161" s="36">
        <v>8.684</v>
      </c>
    </row>
    <row r="162" spans="1:6" ht="15.75" customHeight="1">
      <c r="A162" s="28" t="s">
        <v>34</v>
      </c>
      <c r="B162" s="14"/>
      <c r="C162" s="36">
        <v>0</v>
      </c>
      <c r="D162" s="36">
        <v>0</v>
      </c>
      <c r="E162" s="36">
        <v>0.006</v>
      </c>
      <c r="F162" s="36">
        <v>21.531</v>
      </c>
    </row>
    <row r="163" spans="1:6" ht="15.75" customHeight="1">
      <c r="A163" s="28" t="s">
        <v>47</v>
      </c>
      <c r="B163" s="14"/>
      <c r="C163" s="36">
        <v>0</v>
      </c>
      <c r="D163" s="36">
        <v>0</v>
      </c>
      <c r="E163" s="36">
        <v>0.006</v>
      </c>
      <c r="F163" s="36">
        <v>23.225</v>
      </c>
    </row>
    <row r="164" spans="1:6" ht="15.75" customHeight="1">
      <c r="A164" s="28" t="s">
        <v>22</v>
      </c>
      <c r="B164" s="14"/>
      <c r="C164" s="36">
        <v>0</v>
      </c>
      <c r="D164" s="36">
        <v>0</v>
      </c>
      <c r="E164" s="36">
        <v>0</v>
      </c>
      <c r="F164" s="36">
        <v>15.326</v>
      </c>
    </row>
    <row r="165" spans="1:7" s="2" customFormat="1" ht="15.75" customHeight="1">
      <c r="A165" s="13" t="s">
        <v>140</v>
      </c>
      <c r="B165" s="13" t="s">
        <v>133</v>
      </c>
      <c r="C165" s="33">
        <v>0</v>
      </c>
      <c r="D165" s="29">
        <f>SUM(D166:D183)</f>
        <v>0</v>
      </c>
      <c r="E165" s="29">
        <f>SUM(E166:E183)</f>
        <v>0.8650000000000002</v>
      </c>
      <c r="F165" s="29">
        <f>SUM(F166:F183)</f>
        <v>1237.313</v>
      </c>
      <c r="G165" s="1"/>
    </row>
    <row r="166" spans="1:6" ht="15.75" customHeight="1">
      <c r="A166" s="28" t="s">
        <v>60</v>
      </c>
      <c r="B166" s="14"/>
      <c r="C166" s="35">
        <v>0</v>
      </c>
      <c r="D166" s="36">
        <v>0</v>
      </c>
      <c r="E166" s="36">
        <v>0.084</v>
      </c>
      <c r="F166" s="36">
        <v>118.474</v>
      </c>
    </row>
    <row r="167" spans="1:6" ht="15.75" customHeight="1">
      <c r="A167" s="28" t="s">
        <v>75</v>
      </c>
      <c r="B167" s="14"/>
      <c r="C167" s="35">
        <v>0</v>
      </c>
      <c r="D167" s="36">
        <v>0</v>
      </c>
      <c r="E167" s="36">
        <v>0.05</v>
      </c>
      <c r="F167" s="36">
        <v>100.159</v>
      </c>
    </row>
    <row r="168" spans="1:6" ht="15.75" customHeight="1">
      <c r="A168" s="28" t="s">
        <v>21</v>
      </c>
      <c r="B168" s="14"/>
      <c r="C168" s="35">
        <v>0</v>
      </c>
      <c r="D168" s="36">
        <v>0</v>
      </c>
      <c r="E168" s="36">
        <v>0.049</v>
      </c>
      <c r="F168" s="36">
        <v>124.333</v>
      </c>
    </row>
    <row r="169" spans="1:6" ht="15.75" customHeight="1">
      <c r="A169" s="28" t="s">
        <v>57</v>
      </c>
      <c r="B169" s="14"/>
      <c r="C169" s="35">
        <v>0</v>
      </c>
      <c r="D169" s="36">
        <v>0</v>
      </c>
      <c r="E169" s="36">
        <v>0.012</v>
      </c>
      <c r="F169" s="36">
        <v>13.348</v>
      </c>
    </row>
    <row r="170" spans="1:6" ht="15.75" customHeight="1">
      <c r="A170" s="28" t="s">
        <v>76</v>
      </c>
      <c r="B170" s="14"/>
      <c r="C170" s="35">
        <v>0</v>
      </c>
      <c r="D170" s="36">
        <v>0</v>
      </c>
      <c r="E170" s="36">
        <v>0.059</v>
      </c>
      <c r="F170" s="36">
        <v>62.153</v>
      </c>
    </row>
    <row r="171" spans="1:6" ht="15.75" customHeight="1">
      <c r="A171" s="28" t="s">
        <v>42</v>
      </c>
      <c r="B171" s="14"/>
      <c r="C171" s="35">
        <v>0</v>
      </c>
      <c r="D171" s="36">
        <v>0</v>
      </c>
      <c r="E171" s="36">
        <v>0.016</v>
      </c>
      <c r="F171" s="36">
        <v>15.684</v>
      </c>
    </row>
    <row r="172" spans="1:6" ht="15.75" customHeight="1">
      <c r="A172" s="28" t="s">
        <v>43</v>
      </c>
      <c r="B172" s="14"/>
      <c r="C172" s="35">
        <v>0</v>
      </c>
      <c r="D172" s="36">
        <v>0</v>
      </c>
      <c r="E172" s="36">
        <v>0.014</v>
      </c>
      <c r="F172" s="36">
        <v>22.234</v>
      </c>
    </row>
    <row r="173" spans="1:6" ht="15.75" customHeight="1">
      <c r="A173" s="28" t="s">
        <v>104</v>
      </c>
      <c r="B173" s="14"/>
      <c r="C173" s="35">
        <v>0</v>
      </c>
      <c r="D173" s="36">
        <v>0</v>
      </c>
      <c r="E173" s="36">
        <v>0.012</v>
      </c>
      <c r="F173" s="36">
        <v>34.413</v>
      </c>
    </row>
    <row r="174" spans="1:6" ht="15.75" customHeight="1">
      <c r="A174" s="28" t="s">
        <v>102</v>
      </c>
      <c r="B174" s="14"/>
      <c r="C174" s="35">
        <v>0</v>
      </c>
      <c r="D174" s="36">
        <v>0</v>
      </c>
      <c r="E174" s="36">
        <v>0.367</v>
      </c>
      <c r="F174" s="36">
        <v>335.18</v>
      </c>
    </row>
    <row r="175" spans="1:6" ht="15.75" customHeight="1">
      <c r="A175" s="28" t="s">
        <v>32</v>
      </c>
      <c r="B175" s="14"/>
      <c r="C175" s="35">
        <v>0</v>
      </c>
      <c r="D175" s="36">
        <v>0</v>
      </c>
      <c r="E175" s="36">
        <v>0.012</v>
      </c>
      <c r="F175" s="36">
        <v>35.401</v>
      </c>
    </row>
    <row r="176" spans="1:6" ht="15.75" customHeight="1">
      <c r="A176" s="28" t="s">
        <v>45</v>
      </c>
      <c r="B176" s="14"/>
      <c r="C176" s="35">
        <v>0</v>
      </c>
      <c r="D176" s="36">
        <v>0</v>
      </c>
      <c r="E176" s="36">
        <v>0.028</v>
      </c>
      <c r="F176" s="36">
        <v>45.88</v>
      </c>
    </row>
    <row r="177" spans="1:6" ht="15.75" customHeight="1">
      <c r="A177" s="28" t="s">
        <v>30</v>
      </c>
      <c r="B177" s="14"/>
      <c r="C177" s="35">
        <v>0</v>
      </c>
      <c r="D177" s="36">
        <v>0</v>
      </c>
      <c r="E177" s="36">
        <v>0.018</v>
      </c>
      <c r="F177" s="36">
        <v>47.349</v>
      </c>
    </row>
    <row r="178" spans="1:6" ht="15.75" customHeight="1">
      <c r="A178" s="28" t="s">
        <v>103</v>
      </c>
      <c r="B178" s="14"/>
      <c r="C178" s="35">
        <v>0</v>
      </c>
      <c r="D178" s="36">
        <v>0</v>
      </c>
      <c r="E178" s="36">
        <v>0.031</v>
      </c>
      <c r="F178" s="36">
        <v>43.398</v>
      </c>
    </row>
    <row r="179" spans="1:6" ht="15.75" customHeight="1">
      <c r="A179" s="28" t="s">
        <v>105</v>
      </c>
      <c r="B179" s="14"/>
      <c r="C179" s="35">
        <v>0</v>
      </c>
      <c r="D179" s="36">
        <v>0</v>
      </c>
      <c r="E179" s="36">
        <v>0.011</v>
      </c>
      <c r="F179" s="36">
        <v>35.075</v>
      </c>
    </row>
    <row r="180" spans="1:6" ht="15.75" customHeight="1">
      <c r="A180" s="28" t="s">
        <v>83</v>
      </c>
      <c r="B180" s="14"/>
      <c r="C180" s="35">
        <v>0</v>
      </c>
      <c r="D180" s="36">
        <v>0</v>
      </c>
      <c r="E180" s="36">
        <v>0.055</v>
      </c>
      <c r="F180" s="36">
        <v>105.984</v>
      </c>
    </row>
    <row r="181" spans="1:6" ht="15.75" customHeight="1">
      <c r="A181" s="28" t="s">
        <v>20</v>
      </c>
      <c r="B181" s="14"/>
      <c r="C181" s="35">
        <v>0</v>
      </c>
      <c r="D181" s="36">
        <v>0</v>
      </c>
      <c r="E181" s="36">
        <v>0.002</v>
      </c>
      <c r="F181" s="36">
        <v>1.326</v>
      </c>
    </row>
    <row r="182" spans="1:6" ht="15.75" customHeight="1">
      <c r="A182" s="28" t="s">
        <v>47</v>
      </c>
      <c r="B182" s="14"/>
      <c r="C182" s="35">
        <v>0</v>
      </c>
      <c r="D182" s="36">
        <v>0</v>
      </c>
      <c r="E182" s="36">
        <v>0.02</v>
      </c>
      <c r="F182" s="36">
        <v>32.084</v>
      </c>
    </row>
    <row r="183" spans="1:6" ht="15.75" customHeight="1">
      <c r="A183" s="28" t="s">
        <v>22</v>
      </c>
      <c r="B183" s="14"/>
      <c r="C183" s="35">
        <v>0</v>
      </c>
      <c r="D183" s="36">
        <v>0</v>
      </c>
      <c r="E183" s="36">
        <v>0.025</v>
      </c>
      <c r="F183" s="36">
        <v>64.838</v>
      </c>
    </row>
    <row r="184" spans="1:7" s="2" customFormat="1" ht="15.75" customHeight="1">
      <c r="A184" s="13" t="s">
        <v>4</v>
      </c>
      <c r="B184" s="13" t="s">
        <v>0</v>
      </c>
      <c r="C184" s="13">
        <v>23</v>
      </c>
      <c r="D184" s="29">
        <f>SUM(D185:D207)</f>
        <v>228.79799999999997</v>
      </c>
      <c r="E184" s="31">
        <f>SUM(E185:E207)</f>
        <v>23</v>
      </c>
      <c r="F184" s="32">
        <f>SUM(F185:F207)</f>
        <v>413.2970000000001</v>
      </c>
      <c r="G184" s="1"/>
    </row>
    <row r="185" spans="1:6" s="1" customFormat="1" ht="15.75" customHeight="1">
      <c r="A185" s="28" t="s">
        <v>25</v>
      </c>
      <c r="B185" s="14"/>
      <c r="C185" s="21">
        <v>1</v>
      </c>
      <c r="D185" s="36">
        <f>4.5+17.781</f>
        <v>22.281</v>
      </c>
      <c r="E185" s="21">
        <v>1</v>
      </c>
      <c r="F185" s="36">
        <v>8.603</v>
      </c>
    </row>
    <row r="186" spans="1:6" s="1" customFormat="1" ht="15.75" customHeight="1">
      <c r="A186" s="28" t="s">
        <v>35</v>
      </c>
      <c r="B186" s="14"/>
      <c r="C186" s="21">
        <v>1</v>
      </c>
      <c r="D186" s="36">
        <f>2.5+13.652</f>
        <v>16.152</v>
      </c>
      <c r="E186" s="21">
        <v>1</v>
      </c>
      <c r="F186" s="36">
        <v>40.493</v>
      </c>
    </row>
    <row r="187" spans="1:6" s="1" customFormat="1" ht="15.75" customHeight="1">
      <c r="A187" s="28" t="s">
        <v>33</v>
      </c>
      <c r="B187" s="14"/>
      <c r="C187" s="21">
        <v>1</v>
      </c>
      <c r="D187" s="36">
        <f>2.947+6.826</f>
        <v>9.773</v>
      </c>
      <c r="E187" s="21">
        <v>1</v>
      </c>
      <c r="F187" s="36">
        <v>5.243</v>
      </c>
    </row>
    <row r="188" spans="1:6" s="1" customFormat="1" ht="15.75" customHeight="1">
      <c r="A188" s="28" t="s">
        <v>36</v>
      </c>
      <c r="B188" s="14"/>
      <c r="C188" s="21">
        <v>1</v>
      </c>
      <c r="D188" s="36">
        <v>1.2</v>
      </c>
      <c r="E188" s="21">
        <v>1</v>
      </c>
      <c r="F188" s="36">
        <v>27.559</v>
      </c>
    </row>
    <row r="189" spans="1:6" s="1" customFormat="1" ht="15.75" customHeight="1">
      <c r="A189" s="28" t="s">
        <v>21</v>
      </c>
      <c r="B189" s="14"/>
      <c r="C189" s="21">
        <v>1</v>
      </c>
      <c r="D189" s="36">
        <v>4</v>
      </c>
      <c r="E189" s="21">
        <v>1</v>
      </c>
      <c r="F189" s="36">
        <v>15.951</v>
      </c>
    </row>
    <row r="190" spans="1:6" s="1" customFormat="1" ht="15.75" customHeight="1">
      <c r="A190" s="28" t="s">
        <v>37</v>
      </c>
      <c r="B190" s="14"/>
      <c r="C190" s="21">
        <v>1</v>
      </c>
      <c r="D190" s="36">
        <f>2.5+13.652</f>
        <v>16.152</v>
      </c>
      <c r="E190" s="21">
        <v>1</v>
      </c>
      <c r="F190" s="36">
        <v>23.456</v>
      </c>
    </row>
    <row r="191" spans="1:6" s="1" customFormat="1" ht="15.75" customHeight="1">
      <c r="A191" s="28" t="s">
        <v>38</v>
      </c>
      <c r="B191" s="14"/>
      <c r="C191" s="21">
        <v>1</v>
      </c>
      <c r="D191" s="36">
        <f>1.1+5.562</f>
        <v>6.662000000000001</v>
      </c>
      <c r="E191" s="21">
        <v>1</v>
      </c>
      <c r="F191" s="36">
        <v>26.597</v>
      </c>
    </row>
    <row r="192" spans="1:6" s="1" customFormat="1" ht="15.75" customHeight="1">
      <c r="A192" s="28" t="s">
        <v>39</v>
      </c>
      <c r="B192" s="14"/>
      <c r="C192" s="21">
        <v>1</v>
      </c>
      <c r="D192" s="36">
        <f>1.2+13.652</f>
        <v>14.851999999999999</v>
      </c>
      <c r="E192" s="21">
        <v>1</v>
      </c>
      <c r="F192" s="36">
        <v>28.169</v>
      </c>
    </row>
    <row r="193" spans="1:6" s="1" customFormat="1" ht="15.75" customHeight="1">
      <c r="A193" s="28" t="s">
        <v>40</v>
      </c>
      <c r="B193" s="14"/>
      <c r="C193" s="21">
        <v>1</v>
      </c>
      <c r="D193" s="36">
        <f>1.2+13.652</f>
        <v>14.851999999999999</v>
      </c>
      <c r="E193" s="21">
        <v>1</v>
      </c>
      <c r="F193" s="36">
        <v>33.46</v>
      </c>
    </row>
    <row r="194" spans="1:6" s="1" customFormat="1" ht="15.75" customHeight="1">
      <c r="A194" s="28" t="s">
        <v>41</v>
      </c>
      <c r="B194" s="14"/>
      <c r="C194" s="21">
        <v>1</v>
      </c>
      <c r="D194" s="36">
        <f>2.5+13.652</f>
        <v>16.152</v>
      </c>
      <c r="E194" s="21">
        <v>1</v>
      </c>
      <c r="F194" s="36">
        <v>11.358</v>
      </c>
    </row>
    <row r="195" spans="1:6" s="1" customFormat="1" ht="15.75" customHeight="1">
      <c r="A195" s="28" t="s">
        <v>42</v>
      </c>
      <c r="B195" s="14"/>
      <c r="C195" s="21">
        <v>1</v>
      </c>
      <c r="D195" s="36">
        <f>1.8+13.652</f>
        <v>15.452</v>
      </c>
      <c r="E195" s="21">
        <v>1</v>
      </c>
      <c r="F195" s="36">
        <v>15.042</v>
      </c>
    </row>
    <row r="196" spans="1:6" s="1" customFormat="1" ht="15.75" customHeight="1">
      <c r="A196" s="28" t="s">
        <v>43</v>
      </c>
      <c r="B196" s="14"/>
      <c r="C196" s="21">
        <v>1</v>
      </c>
      <c r="D196" s="36">
        <v>1.2</v>
      </c>
      <c r="E196" s="21">
        <v>1</v>
      </c>
      <c r="F196" s="36">
        <v>15.324</v>
      </c>
    </row>
    <row r="197" spans="1:6" s="1" customFormat="1" ht="15.75" customHeight="1">
      <c r="A197" s="28" t="s">
        <v>23</v>
      </c>
      <c r="B197" s="14"/>
      <c r="C197" s="21">
        <v>1</v>
      </c>
      <c r="D197" s="36">
        <v>1.2</v>
      </c>
      <c r="E197" s="21">
        <v>1</v>
      </c>
      <c r="F197" s="36">
        <v>18.26</v>
      </c>
    </row>
    <row r="198" spans="1:6" s="1" customFormat="1" ht="15.75" customHeight="1">
      <c r="A198" s="28" t="s">
        <v>44</v>
      </c>
      <c r="B198" s="14"/>
      <c r="C198" s="21">
        <v>1</v>
      </c>
      <c r="D198" s="36">
        <v>1.2</v>
      </c>
      <c r="E198" s="21">
        <v>1</v>
      </c>
      <c r="F198" s="36">
        <v>7.552</v>
      </c>
    </row>
    <row r="199" spans="1:6" s="1" customFormat="1" ht="15.75" customHeight="1">
      <c r="A199" s="28" t="s">
        <v>32</v>
      </c>
      <c r="B199" s="14"/>
      <c r="C199" s="21">
        <v>1</v>
      </c>
      <c r="D199" s="36">
        <v>2</v>
      </c>
      <c r="E199" s="21">
        <v>1</v>
      </c>
      <c r="F199" s="36">
        <v>7.171</v>
      </c>
    </row>
    <row r="200" spans="1:6" s="1" customFormat="1" ht="15.75" customHeight="1">
      <c r="A200" s="28" t="s">
        <v>45</v>
      </c>
      <c r="B200" s="14"/>
      <c r="C200" s="21">
        <v>1</v>
      </c>
      <c r="D200" s="36">
        <v>2.5</v>
      </c>
      <c r="E200" s="21">
        <v>1</v>
      </c>
      <c r="F200" s="36">
        <v>12.848</v>
      </c>
    </row>
    <row r="201" spans="1:6" s="1" customFormat="1" ht="15.75" customHeight="1">
      <c r="A201" s="28" t="s">
        <v>30</v>
      </c>
      <c r="B201" s="14"/>
      <c r="C201" s="21">
        <v>1</v>
      </c>
      <c r="D201" s="36">
        <v>3.5</v>
      </c>
      <c r="E201" s="21">
        <v>1</v>
      </c>
      <c r="F201" s="36">
        <v>6.513</v>
      </c>
    </row>
    <row r="202" spans="1:6" s="1" customFormat="1" ht="15.75" customHeight="1">
      <c r="A202" s="28" t="s">
        <v>31</v>
      </c>
      <c r="B202" s="14"/>
      <c r="C202" s="21">
        <v>1</v>
      </c>
      <c r="D202" s="36">
        <v>3.5</v>
      </c>
      <c r="E202" s="21">
        <v>1</v>
      </c>
      <c r="F202" s="36">
        <v>6.829</v>
      </c>
    </row>
    <row r="203" spans="1:6" s="1" customFormat="1" ht="15.75" customHeight="1">
      <c r="A203" s="28" t="s">
        <v>46</v>
      </c>
      <c r="B203" s="14"/>
      <c r="C203" s="21">
        <v>1</v>
      </c>
      <c r="D203" s="36">
        <v>3</v>
      </c>
      <c r="E203" s="21">
        <v>1</v>
      </c>
      <c r="F203" s="36">
        <v>3.146</v>
      </c>
    </row>
    <row r="204" spans="1:6" s="1" customFormat="1" ht="15.75" customHeight="1">
      <c r="A204" s="28" t="s">
        <v>34</v>
      </c>
      <c r="B204" s="14"/>
      <c r="C204" s="21">
        <v>1</v>
      </c>
      <c r="D204" s="36">
        <f>3.5+27.781</f>
        <v>31.281</v>
      </c>
      <c r="E204" s="21">
        <v>1</v>
      </c>
      <c r="F204" s="36">
        <v>13.375</v>
      </c>
    </row>
    <row r="205" spans="1:6" s="1" customFormat="1" ht="15.75" customHeight="1">
      <c r="A205" s="28" t="s">
        <v>20</v>
      </c>
      <c r="B205" s="14"/>
      <c r="C205" s="21">
        <v>1</v>
      </c>
      <c r="D205" s="36">
        <v>2.5</v>
      </c>
      <c r="E205" s="21">
        <v>1</v>
      </c>
      <c r="F205" s="36">
        <v>12.906</v>
      </c>
    </row>
    <row r="206" spans="1:6" s="1" customFormat="1" ht="15.75" customHeight="1">
      <c r="A206" s="28" t="s">
        <v>47</v>
      </c>
      <c r="B206" s="14"/>
      <c r="C206" s="21">
        <v>1</v>
      </c>
      <c r="D206" s="36">
        <f>3.5+6.826</f>
        <v>10.326</v>
      </c>
      <c r="E206" s="21">
        <v>1</v>
      </c>
      <c r="F206" s="36">
        <v>13.72</v>
      </c>
    </row>
    <row r="207" spans="1:6" s="1" customFormat="1" ht="15.75" customHeight="1">
      <c r="A207" s="28" t="s">
        <v>22</v>
      </c>
      <c r="B207" s="14"/>
      <c r="C207" s="21">
        <v>1</v>
      </c>
      <c r="D207" s="36">
        <f>3.5+25.563</f>
        <v>29.063</v>
      </c>
      <c r="E207" s="21">
        <v>1</v>
      </c>
      <c r="F207" s="36">
        <v>59.722</v>
      </c>
    </row>
    <row r="208" spans="1:7" s="2" customFormat="1" ht="15.75" customHeight="1">
      <c r="A208" s="13" t="s">
        <v>5</v>
      </c>
      <c r="B208" s="13" t="s">
        <v>0</v>
      </c>
      <c r="C208" s="13">
        <v>23</v>
      </c>
      <c r="D208" s="29">
        <f>SUM(D209:D231)</f>
        <v>1007.7847</v>
      </c>
      <c r="E208" s="30">
        <v>23</v>
      </c>
      <c r="F208" s="29" t="e">
        <f>#REF!+#REF!+#REF!</f>
        <v>#REF!</v>
      </c>
      <c r="G208" s="1"/>
    </row>
    <row r="209" spans="1:6" s="1" customFormat="1" ht="15.75" customHeight="1">
      <c r="A209" s="28" t="s">
        <v>25</v>
      </c>
      <c r="B209" s="14"/>
      <c r="C209" s="21">
        <v>1</v>
      </c>
      <c r="D209" s="36">
        <v>35.0547</v>
      </c>
      <c r="E209" s="21">
        <v>1</v>
      </c>
      <c r="F209" s="36" t="e">
        <f>#REF!+#REF!+#REF!</f>
        <v>#REF!</v>
      </c>
    </row>
    <row r="210" spans="1:6" s="1" customFormat="1" ht="15.75" customHeight="1">
      <c r="A210" s="28" t="s">
        <v>35</v>
      </c>
      <c r="B210" s="14"/>
      <c r="C210" s="21">
        <v>1</v>
      </c>
      <c r="D210" s="36">
        <v>5.5</v>
      </c>
      <c r="E210" s="21">
        <v>1</v>
      </c>
      <c r="F210" s="36" t="e">
        <f>#REF!+#REF!+#REF!</f>
        <v>#REF!</v>
      </c>
    </row>
    <row r="211" spans="1:6" s="1" customFormat="1" ht="15.75" customHeight="1">
      <c r="A211" s="28" t="s">
        <v>33</v>
      </c>
      <c r="B211" s="14"/>
      <c r="C211" s="21">
        <v>1</v>
      </c>
      <c r="D211" s="36">
        <v>5</v>
      </c>
      <c r="E211" s="21">
        <v>1</v>
      </c>
      <c r="F211" s="36" t="e">
        <f>#REF!+#REF!+#REF!</f>
        <v>#REF!</v>
      </c>
    </row>
    <row r="212" spans="1:6" s="1" customFormat="1" ht="15.75" customHeight="1">
      <c r="A212" s="28" t="s">
        <v>36</v>
      </c>
      <c r="B212" s="14"/>
      <c r="C212" s="21">
        <v>1</v>
      </c>
      <c r="D212" s="36">
        <v>2.5</v>
      </c>
      <c r="E212" s="21">
        <v>1</v>
      </c>
      <c r="F212" s="36" t="e">
        <f>#REF!+#REF!+#REF!</f>
        <v>#REF!</v>
      </c>
    </row>
    <row r="213" spans="1:6" s="1" customFormat="1" ht="15.75" customHeight="1">
      <c r="A213" s="28" t="s">
        <v>21</v>
      </c>
      <c r="B213" s="14"/>
      <c r="C213" s="21">
        <v>1</v>
      </c>
      <c r="D213" s="36">
        <f>3.5+250</f>
        <v>253.5</v>
      </c>
      <c r="E213" s="21">
        <v>1</v>
      </c>
      <c r="F213" s="36" t="e">
        <f>#REF!+#REF!+#REF!</f>
        <v>#REF!</v>
      </c>
    </row>
    <row r="214" spans="1:6" s="1" customFormat="1" ht="15.75" customHeight="1">
      <c r="A214" s="28" t="s">
        <v>37</v>
      </c>
      <c r="B214" s="14"/>
      <c r="C214" s="21">
        <v>1</v>
      </c>
      <c r="D214" s="36">
        <v>6.5</v>
      </c>
      <c r="E214" s="21">
        <v>1</v>
      </c>
      <c r="F214" s="36" t="e">
        <f>#REF!+#REF!+#REF!</f>
        <v>#REF!</v>
      </c>
    </row>
    <row r="215" spans="1:6" s="1" customFormat="1" ht="15.75" customHeight="1">
      <c r="A215" s="28" t="s">
        <v>38</v>
      </c>
      <c r="B215" s="14"/>
      <c r="C215" s="21">
        <v>1</v>
      </c>
      <c r="D215" s="36">
        <v>3.5</v>
      </c>
      <c r="E215" s="21">
        <v>1</v>
      </c>
      <c r="F215" s="36" t="e">
        <f>#REF!+#REF!+#REF!</f>
        <v>#REF!</v>
      </c>
    </row>
    <row r="216" spans="1:6" s="1" customFormat="1" ht="15.75" customHeight="1">
      <c r="A216" s="28" t="s">
        <v>39</v>
      </c>
      <c r="B216" s="14"/>
      <c r="C216" s="21">
        <v>1</v>
      </c>
      <c r="D216" s="36">
        <v>2.6</v>
      </c>
      <c r="E216" s="21">
        <v>1</v>
      </c>
      <c r="F216" s="36" t="e">
        <f>#REF!+#REF!+#REF!</f>
        <v>#REF!</v>
      </c>
    </row>
    <row r="217" spans="1:6" s="1" customFormat="1" ht="15.75" customHeight="1">
      <c r="A217" s="28" t="s">
        <v>40</v>
      </c>
      <c r="B217" s="14"/>
      <c r="C217" s="21">
        <v>1</v>
      </c>
      <c r="D217" s="36">
        <v>3.6</v>
      </c>
      <c r="E217" s="21">
        <v>1</v>
      </c>
      <c r="F217" s="36" t="e">
        <f>#REF!+#REF!+#REF!</f>
        <v>#REF!</v>
      </c>
    </row>
    <row r="218" spans="1:6" s="1" customFormat="1" ht="15.75" customHeight="1">
      <c r="A218" s="28" t="s">
        <v>41</v>
      </c>
      <c r="B218" s="14"/>
      <c r="C218" s="21">
        <v>1</v>
      </c>
      <c r="D218" s="36">
        <v>9.68</v>
      </c>
      <c r="E218" s="21">
        <v>1</v>
      </c>
      <c r="F218" s="36" t="e">
        <f>#REF!+#REF!+#REF!</f>
        <v>#REF!</v>
      </c>
    </row>
    <row r="219" spans="1:6" s="1" customFormat="1" ht="15.75" customHeight="1">
      <c r="A219" s="28" t="s">
        <v>42</v>
      </c>
      <c r="B219" s="14"/>
      <c r="C219" s="21">
        <v>1</v>
      </c>
      <c r="D219" s="36">
        <v>4</v>
      </c>
      <c r="E219" s="21">
        <v>1</v>
      </c>
      <c r="F219" s="36" t="e">
        <f>#REF!+#REF!+#REF!</f>
        <v>#REF!</v>
      </c>
    </row>
    <row r="220" spans="1:6" s="1" customFormat="1" ht="15.75" customHeight="1">
      <c r="A220" s="28" t="s">
        <v>43</v>
      </c>
      <c r="B220" s="14"/>
      <c r="C220" s="21">
        <v>1</v>
      </c>
      <c r="D220" s="36">
        <v>3.5</v>
      </c>
      <c r="E220" s="21">
        <v>1</v>
      </c>
      <c r="F220" s="36" t="e">
        <f>#REF!+#REF!+#REF!</f>
        <v>#REF!</v>
      </c>
    </row>
    <row r="221" spans="1:6" s="1" customFormat="1" ht="15.75" customHeight="1">
      <c r="A221" s="28" t="s">
        <v>23</v>
      </c>
      <c r="B221" s="14"/>
      <c r="C221" s="21">
        <v>1</v>
      </c>
      <c r="D221" s="36">
        <v>3.5</v>
      </c>
      <c r="E221" s="21">
        <v>1</v>
      </c>
      <c r="F221" s="36" t="e">
        <f>#REF!+#REF!+#REF!</f>
        <v>#REF!</v>
      </c>
    </row>
    <row r="222" spans="1:6" s="1" customFormat="1" ht="15.75" customHeight="1">
      <c r="A222" s="28" t="s">
        <v>44</v>
      </c>
      <c r="B222" s="14"/>
      <c r="C222" s="21">
        <v>1</v>
      </c>
      <c r="D222" s="36">
        <v>3.5</v>
      </c>
      <c r="E222" s="21">
        <v>1</v>
      </c>
      <c r="F222" s="36" t="e">
        <f>#REF!+#REF!+#REF!</f>
        <v>#REF!</v>
      </c>
    </row>
    <row r="223" spans="1:6" s="1" customFormat="1" ht="15.75" customHeight="1">
      <c r="A223" s="28" t="s">
        <v>32</v>
      </c>
      <c r="B223" s="14"/>
      <c r="C223" s="21">
        <v>1</v>
      </c>
      <c r="D223" s="36">
        <v>5</v>
      </c>
      <c r="E223" s="21">
        <v>1</v>
      </c>
      <c r="F223" s="36" t="e">
        <f>#REF!+#REF!+#REF!</f>
        <v>#REF!</v>
      </c>
    </row>
    <row r="224" spans="1:6" s="1" customFormat="1" ht="15.75" customHeight="1">
      <c r="A224" s="28" t="s">
        <v>45</v>
      </c>
      <c r="B224" s="14"/>
      <c r="C224" s="21">
        <v>1</v>
      </c>
      <c r="D224" s="36">
        <v>5.5</v>
      </c>
      <c r="E224" s="21">
        <v>1</v>
      </c>
      <c r="F224" s="36" t="e">
        <f>#REF!+#REF!+#REF!</f>
        <v>#REF!</v>
      </c>
    </row>
    <row r="225" spans="1:6" s="1" customFormat="1" ht="15.75" customHeight="1">
      <c r="A225" s="28" t="s">
        <v>30</v>
      </c>
      <c r="B225" s="14"/>
      <c r="C225" s="21">
        <v>1</v>
      </c>
      <c r="D225" s="36">
        <v>6.5</v>
      </c>
      <c r="E225" s="21">
        <v>1</v>
      </c>
      <c r="F225" s="36" t="e">
        <f>#REF!+#REF!+#REF!</f>
        <v>#REF!</v>
      </c>
    </row>
    <row r="226" spans="1:6" s="1" customFormat="1" ht="15.75" customHeight="1">
      <c r="A226" s="28" t="s">
        <v>31</v>
      </c>
      <c r="B226" s="14"/>
      <c r="C226" s="21">
        <v>1</v>
      </c>
      <c r="D226" s="36">
        <v>6.5</v>
      </c>
      <c r="E226" s="21">
        <v>1</v>
      </c>
      <c r="F226" s="36" t="e">
        <f>#REF!+#REF!+#REF!</f>
        <v>#REF!</v>
      </c>
    </row>
    <row r="227" spans="1:6" s="1" customFormat="1" ht="15.75" customHeight="1">
      <c r="A227" s="28" t="s">
        <v>46</v>
      </c>
      <c r="B227" s="14"/>
      <c r="C227" s="21">
        <v>1</v>
      </c>
      <c r="D227" s="36">
        <v>6.5</v>
      </c>
      <c r="E227" s="21">
        <v>1</v>
      </c>
      <c r="F227" s="36" t="e">
        <f>#REF!+#REF!+#REF!</f>
        <v>#REF!</v>
      </c>
    </row>
    <row r="228" spans="1:6" s="1" customFormat="1" ht="15.75" customHeight="1">
      <c r="A228" s="28" t="s">
        <v>34</v>
      </c>
      <c r="B228" s="14"/>
      <c r="C228" s="21">
        <v>1</v>
      </c>
      <c r="D228" s="36">
        <f>3.8+280+13.65</f>
        <v>297.45</v>
      </c>
      <c r="E228" s="21">
        <v>1</v>
      </c>
      <c r="F228" s="36" t="e">
        <f>#REF!+#REF!+#REF!</f>
        <v>#REF!</v>
      </c>
    </row>
    <row r="229" spans="1:6" s="1" customFormat="1" ht="15.75" customHeight="1">
      <c r="A229" s="28" t="s">
        <v>20</v>
      </c>
      <c r="B229" s="14"/>
      <c r="C229" s="21">
        <v>1</v>
      </c>
      <c r="D229" s="36">
        <v>10.5</v>
      </c>
      <c r="E229" s="21">
        <v>1</v>
      </c>
      <c r="F229" s="36" t="e">
        <f>#REF!+#REF!+#REF!</f>
        <v>#REF!</v>
      </c>
    </row>
    <row r="230" spans="1:6" s="1" customFormat="1" ht="15.75" customHeight="1">
      <c r="A230" s="28" t="s">
        <v>47</v>
      </c>
      <c r="B230" s="14"/>
      <c r="C230" s="21">
        <v>1</v>
      </c>
      <c r="D230" s="36">
        <f>2.5+310+4.9</f>
        <v>317.4</v>
      </c>
      <c r="E230" s="21">
        <v>1</v>
      </c>
      <c r="F230" s="36" t="e">
        <f>#REF!+#REF!+#REF!</f>
        <v>#REF!</v>
      </c>
    </row>
    <row r="231" spans="1:6" s="1" customFormat="1" ht="15.75" customHeight="1">
      <c r="A231" s="28" t="s">
        <v>22</v>
      </c>
      <c r="B231" s="14"/>
      <c r="C231" s="21">
        <v>1</v>
      </c>
      <c r="D231" s="36">
        <v>10.5</v>
      </c>
      <c r="E231" s="21">
        <v>1</v>
      </c>
      <c r="F231" s="36" t="e">
        <f>#REF!+#REF!+#REF!</f>
        <v>#REF!</v>
      </c>
    </row>
    <row r="232" spans="1:7" s="2" customFormat="1" ht="27" customHeight="1">
      <c r="A232" s="41" t="s">
        <v>141</v>
      </c>
      <c r="B232" s="13" t="s">
        <v>8</v>
      </c>
      <c r="C232" s="13">
        <f>SUM(C233:C237)</f>
        <v>5</v>
      </c>
      <c r="D232" s="29">
        <f>SUM(D233:D237)</f>
        <v>126.44</v>
      </c>
      <c r="E232" s="31">
        <f>SUM(E233:E237)</f>
        <v>3</v>
      </c>
      <c r="F232" s="32">
        <f>SUM(F233:F237)</f>
        <v>19.36</v>
      </c>
      <c r="G232" s="1"/>
    </row>
    <row r="233" spans="1:6" s="1" customFormat="1" ht="15.75" customHeight="1">
      <c r="A233" s="28" t="s">
        <v>36</v>
      </c>
      <c r="B233" s="14"/>
      <c r="C233" s="14">
        <v>1</v>
      </c>
      <c r="D233" s="17">
        <v>22.5</v>
      </c>
      <c r="E233" s="35">
        <v>0</v>
      </c>
      <c r="F233" s="36">
        <v>0</v>
      </c>
    </row>
    <row r="234" spans="1:6" s="1" customFormat="1" ht="15.75" customHeight="1">
      <c r="A234" s="28" t="s">
        <v>38</v>
      </c>
      <c r="B234" s="14"/>
      <c r="C234" s="14">
        <v>1</v>
      </c>
      <c r="D234" s="17">
        <v>30</v>
      </c>
      <c r="E234" s="35">
        <v>1</v>
      </c>
      <c r="F234" s="36">
        <v>2.698</v>
      </c>
    </row>
    <row r="235" spans="1:6" s="1" customFormat="1" ht="15.75" customHeight="1">
      <c r="A235" s="28" t="s">
        <v>43</v>
      </c>
      <c r="B235" s="14"/>
      <c r="C235" s="14">
        <v>1</v>
      </c>
      <c r="D235" s="17">
        <v>29.4</v>
      </c>
      <c r="E235" s="35">
        <v>1</v>
      </c>
      <c r="F235" s="36">
        <v>15.098</v>
      </c>
    </row>
    <row r="236" spans="1:6" s="1" customFormat="1" ht="15.75" customHeight="1">
      <c r="A236" s="28" t="s">
        <v>23</v>
      </c>
      <c r="B236" s="14"/>
      <c r="C236" s="14">
        <v>1</v>
      </c>
      <c r="D236" s="17">
        <v>14.5</v>
      </c>
      <c r="E236" s="35">
        <v>1</v>
      </c>
      <c r="F236" s="36">
        <v>1.564</v>
      </c>
    </row>
    <row r="237" spans="1:6" s="1" customFormat="1" ht="15.75" customHeight="1">
      <c r="A237" s="28" t="s">
        <v>44</v>
      </c>
      <c r="B237" s="14"/>
      <c r="C237" s="14">
        <v>1</v>
      </c>
      <c r="D237" s="17">
        <v>30.04</v>
      </c>
      <c r="E237" s="35">
        <v>0</v>
      </c>
      <c r="F237" s="36">
        <v>0</v>
      </c>
    </row>
    <row r="238" spans="1:7" s="2" customFormat="1" ht="15.75" customHeight="1">
      <c r="A238" s="13" t="s">
        <v>142</v>
      </c>
      <c r="B238" s="13" t="s">
        <v>133</v>
      </c>
      <c r="C238" s="30">
        <v>0</v>
      </c>
      <c r="D238" s="29">
        <v>0</v>
      </c>
      <c r="E238" s="32">
        <f>SUM(E239:E251)</f>
        <v>0.4660000000000001</v>
      </c>
      <c r="F238" s="32">
        <f>SUM(F239:F251)</f>
        <v>407.64000000000004</v>
      </c>
      <c r="G238" s="1"/>
    </row>
    <row r="239" spans="1:7" s="2" customFormat="1" ht="15.75" customHeight="1">
      <c r="A239" s="43" t="s">
        <v>25</v>
      </c>
      <c r="B239" s="13"/>
      <c r="C239" s="35">
        <v>0</v>
      </c>
      <c r="D239" s="36">
        <v>0</v>
      </c>
      <c r="E239" s="36">
        <v>0.016</v>
      </c>
      <c r="F239" s="36">
        <v>34.699</v>
      </c>
      <c r="G239" s="1"/>
    </row>
    <row r="240" spans="1:7" s="2" customFormat="1" ht="15.75" customHeight="1">
      <c r="A240" s="28" t="s">
        <v>35</v>
      </c>
      <c r="B240" s="14"/>
      <c r="C240" s="35">
        <v>0</v>
      </c>
      <c r="D240" s="36">
        <v>0</v>
      </c>
      <c r="E240" s="36">
        <v>0.048</v>
      </c>
      <c r="F240" s="36">
        <v>25.833</v>
      </c>
      <c r="G240" s="1"/>
    </row>
    <row r="241" spans="1:6" ht="15.75" customHeight="1">
      <c r="A241" s="28" t="s">
        <v>55</v>
      </c>
      <c r="B241" s="14"/>
      <c r="C241" s="35">
        <v>0</v>
      </c>
      <c r="D241" s="36">
        <v>0</v>
      </c>
      <c r="E241" s="36">
        <v>0.007</v>
      </c>
      <c r="F241" s="36">
        <v>26.414</v>
      </c>
    </row>
    <row r="242" spans="1:6" ht="15.75" customHeight="1">
      <c r="A242" s="28" t="s">
        <v>21</v>
      </c>
      <c r="B242" s="14"/>
      <c r="C242" s="35">
        <v>0</v>
      </c>
      <c r="D242" s="36">
        <v>0</v>
      </c>
      <c r="E242" s="36">
        <v>0.03</v>
      </c>
      <c r="F242" s="36">
        <v>17.069</v>
      </c>
    </row>
    <row r="243" spans="1:6" ht="15.75" customHeight="1">
      <c r="A243" s="28" t="s">
        <v>37</v>
      </c>
      <c r="B243" s="14"/>
      <c r="C243" s="35">
        <v>0</v>
      </c>
      <c r="D243" s="36">
        <v>0</v>
      </c>
      <c r="E243" s="36">
        <v>0.054</v>
      </c>
      <c r="F243" s="36">
        <v>33.373</v>
      </c>
    </row>
    <row r="244" spans="1:6" ht="15.75" customHeight="1">
      <c r="A244" s="28" t="s">
        <v>23</v>
      </c>
      <c r="B244" s="14"/>
      <c r="C244" s="35">
        <v>0</v>
      </c>
      <c r="D244" s="36">
        <v>0</v>
      </c>
      <c r="E244" s="36">
        <v>0.013</v>
      </c>
      <c r="F244" s="36">
        <v>5.689</v>
      </c>
    </row>
    <row r="245" spans="1:6" ht="15.75" customHeight="1">
      <c r="A245" s="28" t="s">
        <v>45</v>
      </c>
      <c r="B245" s="14"/>
      <c r="C245" s="35">
        <v>0</v>
      </c>
      <c r="D245" s="36">
        <v>0</v>
      </c>
      <c r="E245" s="36">
        <v>0.047</v>
      </c>
      <c r="F245" s="36">
        <v>50.208</v>
      </c>
    </row>
    <row r="246" spans="1:6" ht="15.75" customHeight="1">
      <c r="A246" s="28" t="s">
        <v>30</v>
      </c>
      <c r="B246" s="14"/>
      <c r="C246" s="35">
        <v>0</v>
      </c>
      <c r="D246" s="36">
        <v>0</v>
      </c>
      <c r="E246" s="36">
        <v>0.005</v>
      </c>
      <c r="F246" s="36">
        <v>9.602</v>
      </c>
    </row>
    <row r="247" spans="1:6" ht="15.75" customHeight="1">
      <c r="A247" s="28" t="s">
        <v>31</v>
      </c>
      <c r="B247" s="14"/>
      <c r="C247" s="35">
        <v>0</v>
      </c>
      <c r="D247" s="36">
        <v>0</v>
      </c>
      <c r="E247" s="36">
        <v>0.004</v>
      </c>
      <c r="F247" s="36">
        <v>11.328</v>
      </c>
    </row>
    <row r="248" spans="1:6" ht="15.75" customHeight="1">
      <c r="A248" s="28" t="s">
        <v>46</v>
      </c>
      <c r="B248" s="14"/>
      <c r="C248" s="35">
        <v>0</v>
      </c>
      <c r="D248" s="36">
        <v>0</v>
      </c>
      <c r="E248" s="36">
        <v>0.109</v>
      </c>
      <c r="F248" s="36">
        <v>85.553</v>
      </c>
    </row>
    <row r="249" spans="1:6" ht="15.75" customHeight="1">
      <c r="A249" s="28" t="s">
        <v>34</v>
      </c>
      <c r="B249" s="14"/>
      <c r="C249" s="35">
        <v>0</v>
      </c>
      <c r="D249" s="36">
        <v>0</v>
      </c>
      <c r="E249" s="36">
        <v>0.099</v>
      </c>
      <c r="F249" s="36">
        <v>42.393</v>
      </c>
    </row>
    <row r="250" spans="1:6" ht="15.75" customHeight="1">
      <c r="A250" s="28" t="s">
        <v>47</v>
      </c>
      <c r="B250" s="14"/>
      <c r="C250" s="35">
        <v>0</v>
      </c>
      <c r="D250" s="36">
        <v>0</v>
      </c>
      <c r="E250" s="36">
        <v>0.016</v>
      </c>
      <c r="F250" s="36">
        <v>37.038</v>
      </c>
    </row>
    <row r="251" spans="1:6" ht="15.75" customHeight="1">
      <c r="A251" s="28" t="s">
        <v>22</v>
      </c>
      <c r="B251" s="14"/>
      <c r="C251" s="35">
        <v>0</v>
      </c>
      <c r="D251" s="36">
        <v>0</v>
      </c>
      <c r="E251" s="36">
        <v>0.018</v>
      </c>
      <c r="F251" s="36">
        <v>28.441</v>
      </c>
    </row>
    <row r="252" spans="1:7" s="2" customFormat="1" ht="15.75" customHeight="1">
      <c r="A252" s="13" t="s">
        <v>143</v>
      </c>
      <c r="B252" s="13" t="s">
        <v>133</v>
      </c>
      <c r="C252" s="29">
        <f>SUM(C253:C271)</f>
        <v>0.3480000000000001</v>
      </c>
      <c r="D252" s="29">
        <f>SUM(D253:D271)</f>
        <v>216</v>
      </c>
      <c r="E252" s="29">
        <f>SUM(E253:E271)</f>
        <v>0.271</v>
      </c>
      <c r="F252" s="29">
        <f>SUM(F253:F271)</f>
        <v>803.4900000000001</v>
      </c>
      <c r="G252" s="1"/>
    </row>
    <row r="253" spans="1:6" s="1" customFormat="1" ht="15.75" customHeight="1">
      <c r="A253" s="28" t="s">
        <v>25</v>
      </c>
      <c r="B253" s="14"/>
      <c r="C253" s="36">
        <v>0.015</v>
      </c>
      <c r="D253" s="36">
        <v>9</v>
      </c>
      <c r="E253" s="36">
        <v>0</v>
      </c>
      <c r="F253" s="36">
        <v>0</v>
      </c>
    </row>
    <row r="254" spans="1:6" s="1" customFormat="1" ht="15.75" customHeight="1">
      <c r="A254" s="28" t="s">
        <v>35</v>
      </c>
      <c r="B254" s="14"/>
      <c r="C254" s="36">
        <v>0.015</v>
      </c>
      <c r="D254" s="36">
        <v>9</v>
      </c>
      <c r="E254" s="36">
        <v>0.009</v>
      </c>
      <c r="F254" s="36">
        <v>21.2</v>
      </c>
    </row>
    <row r="255" spans="1:6" s="1" customFormat="1" ht="15.75" customHeight="1">
      <c r="A255" s="28" t="s">
        <v>60</v>
      </c>
      <c r="B255" s="14"/>
      <c r="C255" s="36">
        <v>0.015</v>
      </c>
      <c r="D255" s="36">
        <v>9</v>
      </c>
      <c r="E255" s="36">
        <v>0.032</v>
      </c>
      <c r="F255" s="36">
        <v>66.502</v>
      </c>
    </row>
    <row r="256" spans="1:6" s="1" customFormat="1" ht="15.75" customHeight="1">
      <c r="A256" s="28" t="s">
        <v>21</v>
      </c>
      <c r="B256" s="14"/>
      <c r="C256" s="36">
        <v>0.03</v>
      </c>
      <c r="D256" s="36">
        <v>18</v>
      </c>
      <c r="E256" s="36">
        <v>0.023</v>
      </c>
      <c r="F256" s="36">
        <v>61.383</v>
      </c>
    </row>
    <row r="257" spans="1:6" s="1" customFormat="1" ht="15.75" customHeight="1">
      <c r="A257" s="28" t="s">
        <v>107</v>
      </c>
      <c r="B257" s="14"/>
      <c r="C257" s="36">
        <v>0</v>
      </c>
      <c r="D257" s="36">
        <v>0</v>
      </c>
      <c r="E257" s="36">
        <v>0.021</v>
      </c>
      <c r="F257" s="36">
        <v>55.054</v>
      </c>
    </row>
    <row r="258" spans="1:6" s="1" customFormat="1" ht="15.75" customHeight="1">
      <c r="A258" s="28" t="s">
        <v>38</v>
      </c>
      <c r="B258" s="14"/>
      <c r="C258" s="36">
        <v>0</v>
      </c>
      <c r="D258" s="36">
        <v>0</v>
      </c>
      <c r="E258" s="36">
        <v>0.002</v>
      </c>
      <c r="F258" s="36">
        <v>16.103</v>
      </c>
    </row>
    <row r="259" spans="1:6" s="1" customFormat="1" ht="15.75" customHeight="1">
      <c r="A259" s="28" t="s">
        <v>121</v>
      </c>
      <c r="B259" s="14"/>
      <c r="C259" s="36">
        <v>0.03</v>
      </c>
      <c r="D259" s="36">
        <v>18</v>
      </c>
      <c r="E259" s="36">
        <v>0.02</v>
      </c>
      <c r="F259" s="36">
        <v>88.184</v>
      </c>
    </row>
    <row r="260" spans="1:6" s="1" customFormat="1" ht="15.75" customHeight="1">
      <c r="A260" s="28" t="s">
        <v>54</v>
      </c>
      <c r="B260" s="14"/>
      <c r="C260" s="36">
        <v>0</v>
      </c>
      <c r="D260" s="36">
        <v>0</v>
      </c>
      <c r="E260" s="36">
        <v>0.003</v>
      </c>
      <c r="F260" s="36">
        <v>10.547</v>
      </c>
    </row>
    <row r="261" spans="1:6" s="1" customFormat="1" ht="15.75" customHeight="1">
      <c r="A261" s="28" t="s">
        <v>66</v>
      </c>
      <c r="B261" s="14"/>
      <c r="C261" s="36">
        <v>0</v>
      </c>
      <c r="D261" s="36">
        <v>0</v>
      </c>
      <c r="E261" s="36">
        <v>0</v>
      </c>
      <c r="F261" s="36">
        <v>1.051</v>
      </c>
    </row>
    <row r="262" spans="1:6" s="1" customFormat="1" ht="15.75" customHeight="1">
      <c r="A262" s="28" t="s">
        <v>44</v>
      </c>
      <c r="B262" s="14"/>
      <c r="C262" s="36">
        <v>0</v>
      </c>
      <c r="D262" s="36">
        <v>0</v>
      </c>
      <c r="E262" s="36">
        <v>0.002</v>
      </c>
      <c r="F262" s="36">
        <v>29.581</v>
      </c>
    </row>
    <row r="263" spans="1:6" s="1" customFormat="1" ht="15.75" customHeight="1">
      <c r="A263" s="28" t="s">
        <v>98</v>
      </c>
      <c r="B263" s="14"/>
      <c r="C263" s="36">
        <v>0.027</v>
      </c>
      <c r="D263" s="36">
        <v>18</v>
      </c>
      <c r="E263" s="36">
        <v>0.022</v>
      </c>
      <c r="F263" s="36">
        <v>25.939</v>
      </c>
    </row>
    <row r="264" spans="1:6" s="1" customFormat="1" ht="15.75" customHeight="1">
      <c r="A264" s="28" t="s">
        <v>45</v>
      </c>
      <c r="B264" s="14"/>
      <c r="C264" s="36">
        <v>0.027</v>
      </c>
      <c r="D264" s="36">
        <v>18</v>
      </c>
      <c r="E264" s="36">
        <v>0.03</v>
      </c>
      <c r="F264" s="36">
        <v>63.071</v>
      </c>
    </row>
    <row r="265" spans="1:6" s="1" customFormat="1" ht="15.75" customHeight="1">
      <c r="A265" s="28" t="s">
        <v>67</v>
      </c>
      <c r="B265" s="14"/>
      <c r="C265" s="36">
        <v>0.03</v>
      </c>
      <c r="D265" s="36">
        <v>18</v>
      </c>
      <c r="E265" s="36">
        <v>0.029</v>
      </c>
      <c r="F265" s="36">
        <v>78.165</v>
      </c>
    </row>
    <row r="266" spans="1:6" s="1" customFormat="1" ht="15.75" customHeight="1">
      <c r="A266" s="28" t="s">
        <v>68</v>
      </c>
      <c r="B266" s="14"/>
      <c r="C266" s="36">
        <v>0.03</v>
      </c>
      <c r="D266" s="36">
        <v>18</v>
      </c>
      <c r="E266" s="36">
        <v>0.012</v>
      </c>
      <c r="F266" s="36">
        <v>28.155</v>
      </c>
    </row>
    <row r="267" spans="1:6" s="1" customFormat="1" ht="15.75" customHeight="1">
      <c r="A267" s="28" t="s">
        <v>46</v>
      </c>
      <c r="B267" s="14"/>
      <c r="C267" s="36">
        <v>0.027</v>
      </c>
      <c r="D267" s="36">
        <v>18</v>
      </c>
      <c r="E267" s="36">
        <v>0.007</v>
      </c>
      <c r="F267" s="36">
        <v>51.951</v>
      </c>
    </row>
    <row r="268" spans="1:6" s="1" customFormat="1" ht="15.75" customHeight="1">
      <c r="A268" s="28" t="s">
        <v>84</v>
      </c>
      <c r="B268" s="14"/>
      <c r="C268" s="36">
        <v>0.03</v>
      </c>
      <c r="D268" s="36">
        <v>18</v>
      </c>
      <c r="E268" s="36">
        <v>0.04</v>
      </c>
      <c r="F268" s="36">
        <v>42.41</v>
      </c>
    </row>
    <row r="269" spans="1:6" s="1" customFormat="1" ht="15.75" customHeight="1">
      <c r="A269" s="28" t="s">
        <v>20</v>
      </c>
      <c r="B269" s="14"/>
      <c r="C269" s="36">
        <v>0.015</v>
      </c>
      <c r="D269" s="36">
        <v>9</v>
      </c>
      <c r="E269" s="36">
        <v>0</v>
      </c>
      <c r="F269" s="36">
        <v>15.49</v>
      </c>
    </row>
    <row r="270" spans="1:6" s="1" customFormat="1" ht="15.75" customHeight="1">
      <c r="A270" s="28" t="s">
        <v>85</v>
      </c>
      <c r="B270" s="14"/>
      <c r="C270" s="36">
        <v>0.027</v>
      </c>
      <c r="D270" s="36">
        <v>18</v>
      </c>
      <c r="E270" s="36">
        <v>0.015</v>
      </c>
      <c r="F270" s="36">
        <v>107.085</v>
      </c>
    </row>
    <row r="271" spans="1:6" s="1" customFormat="1" ht="15.75" customHeight="1">
      <c r="A271" s="28" t="s">
        <v>22</v>
      </c>
      <c r="B271" s="14"/>
      <c r="C271" s="36">
        <v>0.03</v>
      </c>
      <c r="D271" s="36">
        <v>18</v>
      </c>
      <c r="E271" s="36">
        <v>0.004</v>
      </c>
      <c r="F271" s="36">
        <v>41.619</v>
      </c>
    </row>
    <row r="272" spans="1:7" s="2" customFormat="1" ht="15.75" customHeight="1">
      <c r="A272" s="13" t="s">
        <v>52</v>
      </c>
      <c r="B272" s="13" t="s">
        <v>133</v>
      </c>
      <c r="C272" s="29">
        <f>SUM(C275:C281)</f>
        <v>0.12000000000000001</v>
      </c>
      <c r="D272" s="23">
        <f>SUM(D275:D281)</f>
        <v>75.8</v>
      </c>
      <c r="E272" s="32">
        <f>SUM(E273:E281)</f>
        <v>1.317</v>
      </c>
      <c r="F272" s="32">
        <f>SUM(F273:F281)</f>
        <v>200.407</v>
      </c>
      <c r="G272" s="1"/>
    </row>
    <row r="273" spans="1:6" ht="15.75" customHeight="1">
      <c r="A273" s="28" t="s">
        <v>25</v>
      </c>
      <c r="B273" s="14"/>
      <c r="C273" s="36">
        <v>0</v>
      </c>
      <c r="D273" s="42">
        <v>0</v>
      </c>
      <c r="E273" s="36">
        <v>0</v>
      </c>
      <c r="F273" s="36">
        <v>7.992</v>
      </c>
    </row>
    <row r="274" spans="1:6" ht="15.75" customHeight="1">
      <c r="A274" s="28" t="s">
        <v>33</v>
      </c>
      <c r="B274" s="14"/>
      <c r="C274" s="36">
        <v>0</v>
      </c>
      <c r="D274" s="42">
        <v>0</v>
      </c>
      <c r="E274" s="36">
        <v>0.098</v>
      </c>
      <c r="F274" s="36">
        <v>84.736</v>
      </c>
    </row>
    <row r="275" spans="1:6" ht="15.75" customHeight="1">
      <c r="A275" s="28" t="s">
        <v>21</v>
      </c>
      <c r="B275" s="14"/>
      <c r="C275" s="36">
        <v>0.02</v>
      </c>
      <c r="D275" s="42">
        <v>15.3</v>
      </c>
      <c r="E275" s="36">
        <v>0.004</v>
      </c>
      <c r="F275" s="36">
        <v>3.455</v>
      </c>
    </row>
    <row r="276" spans="1:6" ht="15.75" customHeight="1">
      <c r="A276" s="28" t="s">
        <v>37</v>
      </c>
      <c r="B276" s="14"/>
      <c r="C276" s="35">
        <v>0</v>
      </c>
      <c r="D276" s="42">
        <v>0</v>
      </c>
      <c r="E276" s="36">
        <v>0</v>
      </c>
      <c r="F276" s="36">
        <v>0.465</v>
      </c>
    </row>
    <row r="277" spans="1:6" s="1" customFormat="1" ht="15.75" customHeight="1">
      <c r="A277" s="28" t="s">
        <v>30</v>
      </c>
      <c r="B277" s="14"/>
      <c r="C277" s="36">
        <v>0.02</v>
      </c>
      <c r="D277" s="42">
        <v>7.3</v>
      </c>
      <c r="E277" s="36">
        <v>0</v>
      </c>
      <c r="F277" s="36">
        <v>0</v>
      </c>
    </row>
    <row r="278" spans="1:6" s="1" customFormat="1" ht="15.75" customHeight="1">
      <c r="A278" s="28" t="s">
        <v>31</v>
      </c>
      <c r="B278" s="14"/>
      <c r="C278" s="36">
        <v>0.02</v>
      </c>
      <c r="D278" s="42">
        <v>7.3</v>
      </c>
      <c r="E278" s="36">
        <v>0.005</v>
      </c>
      <c r="F278" s="36">
        <v>5.421</v>
      </c>
    </row>
    <row r="279" spans="1:6" s="1" customFormat="1" ht="15.75" customHeight="1">
      <c r="A279" s="28" t="s">
        <v>46</v>
      </c>
      <c r="B279" s="14"/>
      <c r="C279" s="36">
        <v>0.02</v>
      </c>
      <c r="D279" s="42">
        <v>15.3</v>
      </c>
      <c r="E279" s="36">
        <v>0.066</v>
      </c>
      <c r="F279" s="36">
        <v>47.636</v>
      </c>
    </row>
    <row r="280" spans="1:6" s="1" customFormat="1" ht="15.75" customHeight="1">
      <c r="A280" s="28" t="s">
        <v>34</v>
      </c>
      <c r="B280" s="14"/>
      <c r="C280" s="36">
        <v>0.02</v>
      </c>
      <c r="D280" s="42">
        <v>15.3</v>
      </c>
      <c r="E280" s="36">
        <v>1.119</v>
      </c>
      <c r="F280" s="36">
        <v>46.507</v>
      </c>
    </row>
    <row r="281" spans="1:6" s="1" customFormat="1" ht="15.75" customHeight="1">
      <c r="A281" s="28" t="s">
        <v>22</v>
      </c>
      <c r="B281" s="14"/>
      <c r="C281" s="36">
        <v>0.02</v>
      </c>
      <c r="D281" s="42">
        <v>15.3</v>
      </c>
      <c r="E281" s="36">
        <v>0.025</v>
      </c>
      <c r="F281" s="36">
        <v>4.195</v>
      </c>
    </row>
    <row r="282" spans="1:7" s="2" customFormat="1" ht="15.75" customHeight="1">
      <c r="A282" s="13" t="s">
        <v>6</v>
      </c>
      <c r="B282" s="13" t="s">
        <v>0</v>
      </c>
      <c r="C282" s="13">
        <v>23</v>
      </c>
      <c r="D282" s="29">
        <f>SUM(D283:D305)</f>
        <v>186.72289999999998</v>
      </c>
      <c r="E282" s="31">
        <v>23</v>
      </c>
      <c r="F282" s="44">
        <f>SUM(F283:F305)</f>
        <v>219.85600000000002</v>
      </c>
      <c r="G282" s="1"/>
    </row>
    <row r="283" spans="1:6" s="1" customFormat="1" ht="15.75" customHeight="1">
      <c r="A283" s="28" t="s">
        <v>25</v>
      </c>
      <c r="B283" s="14"/>
      <c r="C283" s="21">
        <v>1</v>
      </c>
      <c r="D283" s="36">
        <v>14.746</v>
      </c>
      <c r="E283" s="21">
        <v>1</v>
      </c>
      <c r="F283" s="36">
        <v>17.256</v>
      </c>
    </row>
    <row r="284" spans="1:6" s="1" customFormat="1" ht="15.75" customHeight="1">
      <c r="A284" s="28" t="s">
        <v>35</v>
      </c>
      <c r="B284" s="14"/>
      <c r="C284" s="21">
        <v>1</v>
      </c>
      <c r="D284" s="36">
        <v>5.24</v>
      </c>
      <c r="E284" s="21">
        <v>1</v>
      </c>
      <c r="F284" s="36">
        <v>7.521</v>
      </c>
    </row>
    <row r="285" spans="1:6" s="1" customFormat="1" ht="15.75" customHeight="1">
      <c r="A285" s="28" t="s">
        <v>33</v>
      </c>
      <c r="B285" s="14"/>
      <c r="C285" s="21">
        <v>1</v>
      </c>
      <c r="D285" s="36">
        <v>8.254</v>
      </c>
      <c r="E285" s="21">
        <v>1</v>
      </c>
      <c r="F285" s="36">
        <v>6.65</v>
      </c>
    </row>
    <row r="286" spans="1:6" s="1" customFormat="1" ht="15.75" customHeight="1">
      <c r="A286" s="28" t="s">
        <v>36</v>
      </c>
      <c r="B286" s="14"/>
      <c r="C286" s="21">
        <v>1</v>
      </c>
      <c r="D286" s="36">
        <v>4.369</v>
      </c>
      <c r="E286" s="21">
        <v>1</v>
      </c>
      <c r="F286" s="36">
        <v>3.258</v>
      </c>
    </row>
    <row r="287" spans="1:6" s="1" customFormat="1" ht="15.75" customHeight="1">
      <c r="A287" s="28" t="s">
        <v>78</v>
      </c>
      <c r="B287" s="14"/>
      <c r="C287" s="21">
        <v>1</v>
      </c>
      <c r="D287" s="36">
        <v>13.0258</v>
      </c>
      <c r="E287" s="21">
        <v>1</v>
      </c>
      <c r="F287" s="36">
        <v>24.426</v>
      </c>
    </row>
    <row r="288" spans="1:6" s="1" customFormat="1" ht="15.75" customHeight="1">
      <c r="A288" s="28" t="s">
        <v>77</v>
      </c>
      <c r="B288" s="14"/>
      <c r="C288" s="21">
        <v>1</v>
      </c>
      <c r="D288" s="36">
        <v>10.2251</v>
      </c>
      <c r="E288" s="21">
        <v>1</v>
      </c>
      <c r="F288" s="36">
        <v>3.008</v>
      </c>
    </row>
    <row r="289" spans="1:6" s="1" customFormat="1" ht="15.75" customHeight="1">
      <c r="A289" s="28" t="s">
        <v>38</v>
      </c>
      <c r="B289" s="14"/>
      <c r="C289" s="21">
        <v>1</v>
      </c>
      <c r="D289" s="36">
        <v>2.784</v>
      </c>
      <c r="E289" s="21">
        <v>1</v>
      </c>
      <c r="F289" s="36">
        <v>3.026</v>
      </c>
    </row>
    <row r="290" spans="1:6" s="1" customFormat="1" ht="15.75" customHeight="1">
      <c r="A290" s="28" t="s">
        <v>39</v>
      </c>
      <c r="B290" s="14"/>
      <c r="C290" s="21">
        <v>1</v>
      </c>
      <c r="D290" s="36">
        <v>6.6</v>
      </c>
      <c r="E290" s="21">
        <v>1</v>
      </c>
      <c r="F290" s="36">
        <v>6.232</v>
      </c>
    </row>
    <row r="291" spans="1:6" s="1" customFormat="1" ht="15.75" customHeight="1">
      <c r="A291" s="28" t="s">
        <v>40</v>
      </c>
      <c r="B291" s="14"/>
      <c r="C291" s="21">
        <v>1</v>
      </c>
      <c r="D291" s="36">
        <v>6.88</v>
      </c>
      <c r="E291" s="21">
        <v>1</v>
      </c>
      <c r="F291" s="36">
        <v>3.004</v>
      </c>
    </row>
    <row r="292" spans="1:6" s="1" customFormat="1" ht="15.75" customHeight="1">
      <c r="A292" s="28" t="s">
        <v>41</v>
      </c>
      <c r="B292" s="14"/>
      <c r="C292" s="21">
        <v>1</v>
      </c>
      <c r="D292" s="36">
        <v>8.701</v>
      </c>
      <c r="E292" s="21">
        <v>1</v>
      </c>
      <c r="F292" s="36">
        <v>12.473</v>
      </c>
    </row>
    <row r="293" spans="1:6" s="1" customFormat="1" ht="15.75" customHeight="1">
      <c r="A293" s="28" t="s">
        <v>42</v>
      </c>
      <c r="B293" s="14"/>
      <c r="C293" s="21">
        <v>1</v>
      </c>
      <c r="D293" s="36">
        <v>2.196</v>
      </c>
      <c r="E293" s="21">
        <v>1</v>
      </c>
      <c r="F293" s="36">
        <v>3.926</v>
      </c>
    </row>
    <row r="294" spans="1:6" s="1" customFormat="1" ht="15.75" customHeight="1">
      <c r="A294" s="28" t="s">
        <v>43</v>
      </c>
      <c r="B294" s="14"/>
      <c r="C294" s="21">
        <v>1</v>
      </c>
      <c r="D294" s="36">
        <v>2.763</v>
      </c>
      <c r="E294" s="21">
        <v>1</v>
      </c>
      <c r="F294" s="36">
        <v>3.894</v>
      </c>
    </row>
    <row r="295" spans="1:6" s="1" customFormat="1" ht="15.75" customHeight="1">
      <c r="A295" s="28" t="s">
        <v>23</v>
      </c>
      <c r="B295" s="14"/>
      <c r="C295" s="21">
        <v>1</v>
      </c>
      <c r="D295" s="36">
        <v>2.687</v>
      </c>
      <c r="E295" s="21">
        <v>1</v>
      </c>
      <c r="F295" s="36">
        <v>3.541</v>
      </c>
    </row>
    <row r="296" spans="1:6" s="1" customFormat="1" ht="15.75" customHeight="1">
      <c r="A296" s="28" t="s">
        <v>44</v>
      </c>
      <c r="B296" s="14"/>
      <c r="C296" s="21">
        <v>1</v>
      </c>
      <c r="D296" s="36">
        <v>2.78</v>
      </c>
      <c r="E296" s="21">
        <v>1</v>
      </c>
      <c r="F296" s="36">
        <v>3.629</v>
      </c>
    </row>
    <row r="297" spans="1:6" s="1" customFormat="1" ht="15.75" customHeight="1">
      <c r="A297" s="28" t="s">
        <v>32</v>
      </c>
      <c r="B297" s="14"/>
      <c r="C297" s="21">
        <v>1</v>
      </c>
      <c r="D297" s="36">
        <v>5.117</v>
      </c>
      <c r="E297" s="21">
        <v>1</v>
      </c>
      <c r="F297" s="36">
        <v>5.117</v>
      </c>
    </row>
    <row r="298" spans="1:6" s="1" customFormat="1" ht="15.75" customHeight="1">
      <c r="A298" s="28" t="s">
        <v>45</v>
      </c>
      <c r="B298" s="14"/>
      <c r="C298" s="21">
        <v>1</v>
      </c>
      <c r="D298" s="36">
        <v>8.311</v>
      </c>
      <c r="E298" s="21">
        <v>1</v>
      </c>
      <c r="F298" s="36">
        <v>16.672</v>
      </c>
    </row>
    <row r="299" spans="1:6" s="1" customFormat="1" ht="15.75" customHeight="1">
      <c r="A299" s="28" t="s">
        <v>30</v>
      </c>
      <c r="B299" s="14"/>
      <c r="C299" s="21">
        <v>1</v>
      </c>
      <c r="D299" s="36">
        <v>10.365</v>
      </c>
      <c r="E299" s="21">
        <v>1</v>
      </c>
      <c r="F299" s="36">
        <v>10.365</v>
      </c>
    </row>
    <row r="300" spans="1:6" s="1" customFormat="1" ht="15.75" customHeight="1">
      <c r="A300" s="28" t="s">
        <v>31</v>
      </c>
      <c r="B300" s="14"/>
      <c r="C300" s="21">
        <v>1</v>
      </c>
      <c r="D300" s="36">
        <v>8.903</v>
      </c>
      <c r="E300" s="21">
        <v>1</v>
      </c>
      <c r="F300" s="36">
        <v>12.149</v>
      </c>
    </row>
    <row r="301" spans="1:6" s="1" customFormat="1" ht="15.75" customHeight="1">
      <c r="A301" s="28" t="s">
        <v>46</v>
      </c>
      <c r="B301" s="14"/>
      <c r="C301" s="21">
        <v>1</v>
      </c>
      <c r="D301" s="36">
        <v>25.301</v>
      </c>
      <c r="E301" s="21">
        <v>1</v>
      </c>
      <c r="F301" s="36">
        <v>27.698</v>
      </c>
    </row>
    <row r="302" spans="1:6" s="1" customFormat="1" ht="15.75" customHeight="1">
      <c r="A302" s="28" t="s">
        <v>34</v>
      </c>
      <c r="B302" s="14"/>
      <c r="C302" s="21">
        <v>1</v>
      </c>
      <c r="D302" s="36">
        <v>10.582</v>
      </c>
      <c r="E302" s="21">
        <v>1</v>
      </c>
      <c r="F302" s="36">
        <v>9.987</v>
      </c>
    </row>
    <row r="303" spans="1:6" s="1" customFormat="1" ht="15.75" customHeight="1">
      <c r="A303" s="28" t="s">
        <v>20</v>
      </c>
      <c r="B303" s="14"/>
      <c r="C303" s="21">
        <v>1</v>
      </c>
      <c r="D303" s="36">
        <v>2.5</v>
      </c>
      <c r="E303" s="21">
        <v>1</v>
      </c>
      <c r="F303" s="36">
        <v>10.756</v>
      </c>
    </row>
    <row r="304" spans="1:6" s="1" customFormat="1" ht="15.75" customHeight="1">
      <c r="A304" s="28" t="s">
        <v>47</v>
      </c>
      <c r="B304" s="14"/>
      <c r="C304" s="21">
        <v>1</v>
      </c>
      <c r="D304" s="36">
        <v>16.351</v>
      </c>
      <c r="E304" s="21">
        <v>1</v>
      </c>
      <c r="F304" s="36">
        <v>11.592</v>
      </c>
    </row>
    <row r="305" spans="1:6" s="1" customFormat="1" ht="15.75" customHeight="1">
      <c r="A305" s="28" t="s">
        <v>22</v>
      </c>
      <c r="B305" s="18"/>
      <c r="C305" s="21">
        <v>1</v>
      </c>
      <c r="D305" s="36">
        <v>8.042</v>
      </c>
      <c r="E305" s="21">
        <v>1</v>
      </c>
      <c r="F305" s="36">
        <v>13.676</v>
      </c>
    </row>
    <row r="306" spans="1:7" s="2" customFormat="1" ht="15.75" customHeight="1">
      <c r="A306" s="13" t="s">
        <v>49</v>
      </c>
      <c r="B306" s="18" t="s">
        <v>69</v>
      </c>
      <c r="C306" s="13">
        <f>SUM(C307:C308)</f>
        <v>152</v>
      </c>
      <c r="D306" s="23">
        <f>SUM(D307:D308)</f>
        <v>1052</v>
      </c>
      <c r="E306" s="31">
        <f>SUM(E307:E308)</f>
        <v>25</v>
      </c>
      <c r="F306" s="32">
        <f>SUM(F307:F308)</f>
        <v>52.998</v>
      </c>
      <c r="G306" s="1"/>
    </row>
    <row r="307" spans="1:6" ht="15.75" customHeight="1">
      <c r="A307" s="28" t="s">
        <v>48</v>
      </c>
      <c r="B307" s="14"/>
      <c r="C307" s="21">
        <v>8</v>
      </c>
      <c r="D307" s="36">
        <v>44</v>
      </c>
      <c r="E307" s="35">
        <v>8</v>
      </c>
      <c r="F307" s="42">
        <v>39.199</v>
      </c>
    </row>
    <row r="308" spans="1:6" s="1" customFormat="1" ht="15.75" customHeight="1">
      <c r="A308" s="28" t="s">
        <v>46</v>
      </c>
      <c r="B308" s="14"/>
      <c r="C308" s="21">
        <v>144</v>
      </c>
      <c r="D308" s="36">
        <v>1008</v>
      </c>
      <c r="E308" s="35">
        <v>17</v>
      </c>
      <c r="F308" s="36">
        <v>13.799</v>
      </c>
    </row>
    <row r="309" spans="1:7" s="2" customFormat="1" ht="15.75" customHeight="1">
      <c r="A309" s="13" t="s">
        <v>7</v>
      </c>
      <c r="B309" s="13" t="s">
        <v>69</v>
      </c>
      <c r="C309" s="13">
        <f>SUM(C310:C316)</f>
        <v>120</v>
      </c>
      <c r="D309" s="29">
        <f>SUM(D310:D316)</f>
        <v>20.43</v>
      </c>
      <c r="E309" s="31">
        <f>SUM(E311:E316)</f>
        <v>158</v>
      </c>
      <c r="F309" s="32">
        <f>SUM(F311:F316)</f>
        <v>49.557</v>
      </c>
      <c r="G309" s="1"/>
    </row>
    <row r="310" spans="1:6" s="1" customFormat="1" ht="15.75" customHeight="1">
      <c r="A310" s="28" t="s">
        <v>25</v>
      </c>
      <c r="B310" s="14"/>
      <c r="C310" s="21">
        <v>25</v>
      </c>
      <c r="D310" s="36">
        <v>3.65</v>
      </c>
      <c r="E310" s="35">
        <v>0</v>
      </c>
      <c r="F310" s="36">
        <v>0</v>
      </c>
    </row>
    <row r="311" spans="1:6" s="1" customFormat="1" ht="15.75" customHeight="1">
      <c r="A311" s="28" t="s">
        <v>36</v>
      </c>
      <c r="B311" s="14"/>
      <c r="C311" s="21">
        <v>20</v>
      </c>
      <c r="D311" s="36">
        <v>4.115</v>
      </c>
      <c r="E311" s="35">
        <v>4</v>
      </c>
      <c r="F311" s="36">
        <v>5.025</v>
      </c>
    </row>
    <row r="312" spans="1:6" s="1" customFormat="1" ht="15.75" customHeight="1">
      <c r="A312" s="28" t="s">
        <v>37</v>
      </c>
      <c r="B312" s="14"/>
      <c r="C312" s="21">
        <v>25</v>
      </c>
      <c r="D312" s="36">
        <v>3.65</v>
      </c>
      <c r="E312" s="35">
        <v>14</v>
      </c>
      <c r="F312" s="36">
        <v>6.365</v>
      </c>
    </row>
    <row r="313" spans="1:6" s="1" customFormat="1" ht="15.75" customHeight="1">
      <c r="A313" s="28" t="s">
        <v>41</v>
      </c>
      <c r="B313" s="14"/>
      <c r="C313" s="21">
        <v>0</v>
      </c>
      <c r="D313" s="36">
        <v>0</v>
      </c>
      <c r="E313" s="35">
        <v>20</v>
      </c>
      <c r="F313" s="36">
        <v>5.025</v>
      </c>
    </row>
    <row r="314" spans="1:6" s="1" customFormat="1" ht="15.75" customHeight="1">
      <c r="A314" s="28" t="s">
        <v>46</v>
      </c>
      <c r="B314" s="14"/>
      <c r="C314" s="21">
        <v>0</v>
      </c>
      <c r="D314" s="36">
        <v>0</v>
      </c>
      <c r="E314" s="35">
        <v>53</v>
      </c>
      <c r="F314" s="36">
        <v>10.452</v>
      </c>
    </row>
    <row r="315" spans="1:6" s="1" customFormat="1" ht="15.75" customHeight="1">
      <c r="A315" s="28" t="s">
        <v>47</v>
      </c>
      <c r="B315" s="14"/>
      <c r="C315" s="21">
        <v>25</v>
      </c>
      <c r="D315" s="36">
        <v>5.365</v>
      </c>
      <c r="E315" s="35">
        <v>26</v>
      </c>
      <c r="F315" s="36">
        <v>6.365</v>
      </c>
    </row>
    <row r="316" spans="1:6" s="1" customFormat="1" ht="15.75" customHeight="1">
      <c r="A316" s="28" t="s">
        <v>22</v>
      </c>
      <c r="B316" s="14"/>
      <c r="C316" s="21">
        <v>25</v>
      </c>
      <c r="D316" s="36">
        <v>3.65</v>
      </c>
      <c r="E316" s="35">
        <v>41</v>
      </c>
      <c r="F316" s="36">
        <v>16.325</v>
      </c>
    </row>
    <row r="317" spans="1:7" s="2" customFormat="1" ht="15.75" customHeight="1">
      <c r="A317" s="13" t="s">
        <v>53</v>
      </c>
      <c r="B317" s="13" t="s">
        <v>144</v>
      </c>
      <c r="C317" s="13">
        <f>SUM(C319:C324)</f>
        <v>0.39380000000000004</v>
      </c>
      <c r="D317" s="29">
        <f>SUM(D318:D324)</f>
        <v>596.1</v>
      </c>
      <c r="E317" s="29">
        <v>0</v>
      </c>
      <c r="F317" s="29">
        <v>0</v>
      </c>
      <c r="G317" s="1"/>
    </row>
    <row r="318" spans="1:6" s="1" customFormat="1" ht="15.75" customHeight="1">
      <c r="A318" s="28" t="s">
        <v>25</v>
      </c>
      <c r="B318" s="13"/>
      <c r="C318" s="21">
        <v>0.0042</v>
      </c>
      <c r="D318" s="36">
        <v>6.3</v>
      </c>
      <c r="E318" s="36">
        <v>0</v>
      </c>
      <c r="F318" s="36">
        <v>0</v>
      </c>
    </row>
    <row r="319" spans="1:6" s="1" customFormat="1" ht="15.75" customHeight="1">
      <c r="A319" s="28" t="s">
        <v>21</v>
      </c>
      <c r="B319" s="14"/>
      <c r="C319" s="21">
        <v>0.0882</v>
      </c>
      <c r="D319" s="36">
        <v>132.3</v>
      </c>
      <c r="E319" s="36">
        <v>0</v>
      </c>
      <c r="F319" s="36">
        <v>0</v>
      </c>
    </row>
    <row r="320" spans="1:6" s="1" customFormat="1" ht="15.75" customHeight="1">
      <c r="A320" s="28" t="s">
        <v>32</v>
      </c>
      <c r="B320" s="14"/>
      <c r="C320" s="21">
        <v>0.082</v>
      </c>
      <c r="D320" s="36">
        <v>123.12</v>
      </c>
      <c r="E320" s="36">
        <v>0</v>
      </c>
      <c r="F320" s="36">
        <v>0</v>
      </c>
    </row>
    <row r="321" spans="1:6" s="1" customFormat="1" ht="15.75" customHeight="1">
      <c r="A321" s="28" t="s">
        <v>45</v>
      </c>
      <c r="B321" s="14"/>
      <c r="C321" s="21">
        <v>0.0456</v>
      </c>
      <c r="D321" s="36">
        <v>68.4</v>
      </c>
      <c r="E321" s="36">
        <v>0</v>
      </c>
      <c r="F321" s="36">
        <v>0</v>
      </c>
    </row>
    <row r="322" spans="1:6" s="1" customFormat="1" ht="15.75" customHeight="1">
      <c r="A322" s="28" t="s">
        <v>30</v>
      </c>
      <c r="B322" s="14"/>
      <c r="C322" s="21">
        <v>0.021</v>
      </c>
      <c r="D322" s="36">
        <v>31.5</v>
      </c>
      <c r="E322" s="36">
        <v>0</v>
      </c>
      <c r="F322" s="36">
        <v>0</v>
      </c>
    </row>
    <row r="323" spans="1:6" s="1" customFormat="1" ht="15.75" customHeight="1">
      <c r="A323" s="28" t="s">
        <v>31</v>
      </c>
      <c r="B323" s="14"/>
      <c r="C323" s="21">
        <v>0.056</v>
      </c>
      <c r="D323" s="36">
        <v>84</v>
      </c>
      <c r="E323" s="36">
        <v>0</v>
      </c>
      <c r="F323" s="36">
        <v>0</v>
      </c>
    </row>
    <row r="324" spans="1:6" s="1" customFormat="1" ht="15.75" customHeight="1">
      <c r="A324" s="28" t="s">
        <v>46</v>
      </c>
      <c r="B324" s="14"/>
      <c r="C324" s="21">
        <v>0.101</v>
      </c>
      <c r="D324" s="36">
        <v>150.48</v>
      </c>
      <c r="E324" s="36">
        <v>0</v>
      </c>
      <c r="F324" s="36">
        <v>0</v>
      </c>
    </row>
    <row r="325" spans="1:7" s="2" customFormat="1" ht="15.75" customHeight="1">
      <c r="A325" s="13" t="s">
        <v>15</v>
      </c>
      <c r="B325" s="18" t="s">
        <v>144</v>
      </c>
      <c r="C325" s="29">
        <f>SUM(C326:C335)</f>
        <v>0.09</v>
      </c>
      <c r="D325" s="29">
        <f>SUM(D326:D335)</f>
        <v>55.59500000000001</v>
      </c>
      <c r="E325" s="29">
        <f>SUM(E326:E335)</f>
        <v>0.127</v>
      </c>
      <c r="F325" s="29">
        <f>SUM(F326:F335)</f>
        <v>71.893</v>
      </c>
      <c r="G325" s="1"/>
    </row>
    <row r="326" spans="1:6" s="1" customFormat="1" ht="15.75" customHeight="1">
      <c r="A326" s="28" t="s">
        <v>25</v>
      </c>
      <c r="B326" s="14"/>
      <c r="C326" s="36">
        <v>0.015</v>
      </c>
      <c r="D326" s="36">
        <v>10.07</v>
      </c>
      <c r="E326" s="36">
        <v>0.009</v>
      </c>
      <c r="F326" s="36">
        <v>10.358</v>
      </c>
    </row>
    <row r="327" spans="1:6" s="1" customFormat="1" ht="15.75" customHeight="1">
      <c r="A327" s="28" t="s">
        <v>33</v>
      </c>
      <c r="B327" s="14"/>
      <c r="C327" s="36">
        <v>0</v>
      </c>
      <c r="D327" s="36">
        <v>0</v>
      </c>
      <c r="E327" s="36">
        <v>0.001</v>
      </c>
      <c r="F327" s="36">
        <v>5.288</v>
      </c>
    </row>
    <row r="328" spans="1:6" s="1" customFormat="1" ht="15.75" customHeight="1">
      <c r="A328" s="28" t="s">
        <v>36</v>
      </c>
      <c r="B328" s="14"/>
      <c r="C328" s="36">
        <v>0.015</v>
      </c>
      <c r="D328" s="21">
        <v>9.105</v>
      </c>
      <c r="E328" s="36">
        <v>0.006</v>
      </c>
      <c r="F328" s="36">
        <v>9.94</v>
      </c>
    </row>
    <row r="329" spans="1:6" s="1" customFormat="1" ht="15.75" customHeight="1">
      <c r="A329" s="28" t="s">
        <v>21</v>
      </c>
      <c r="B329" s="14"/>
      <c r="C329" s="36">
        <v>0</v>
      </c>
      <c r="D329" s="36">
        <v>0</v>
      </c>
      <c r="E329" s="36">
        <v>0.002</v>
      </c>
      <c r="F329" s="36">
        <v>1.351</v>
      </c>
    </row>
    <row r="330" spans="1:6" s="1" customFormat="1" ht="15.75" customHeight="1">
      <c r="A330" s="28" t="s">
        <v>37</v>
      </c>
      <c r="B330" s="14"/>
      <c r="C330" s="36">
        <v>0.015</v>
      </c>
      <c r="D330" s="36">
        <v>9.105</v>
      </c>
      <c r="E330" s="36">
        <v>0.021</v>
      </c>
      <c r="F330" s="36">
        <v>3.591</v>
      </c>
    </row>
    <row r="331" spans="1:6" s="1" customFormat="1" ht="15.75" customHeight="1">
      <c r="A331" s="28" t="s">
        <v>41</v>
      </c>
      <c r="B331" s="14"/>
      <c r="C331" s="36">
        <v>0.015</v>
      </c>
      <c r="D331" s="36">
        <v>9.105</v>
      </c>
      <c r="E331" s="36">
        <v>0.019</v>
      </c>
      <c r="F331" s="36">
        <v>7.489</v>
      </c>
    </row>
    <row r="332" spans="1:6" s="1" customFormat="1" ht="15.75" customHeight="1">
      <c r="A332" s="28" t="s">
        <v>45</v>
      </c>
      <c r="B332" s="14"/>
      <c r="C332" s="36">
        <v>0</v>
      </c>
      <c r="D332" s="36">
        <v>0</v>
      </c>
      <c r="E332" s="36">
        <v>0.001</v>
      </c>
      <c r="F332" s="36">
        <v>2.255</v>
      </c>
    </row>
    <row r="333" spans="1:6" s="1" customFormat="1" ht="15.75" customHeight="1">
      <c r="A333" s="28" t="s">
        <v>34</v>
      </c>
      <c r="B333" s="14"/>
      <c r="C333" s="36">
        <v>0</v>
      </c>
      <c r="D333" s="36">
        <v>0</v>
      </c>
      <c r="E333" s="36">
        <v>0.005</v>
      </c>
      <c r="F333" s="36">
        <v>1.698</v>
      </c>
    </row>
    <row r="334" spans="1:6" s="1" customFormat="1" ht="15.75" customHeight="1">
      <c r="A334" s="28" t="s">
        <v>47</v>
      </c>
      <c r="B334" s="14"/>
      <c r="C334" s="36">
        <v>0.015</v>
      </c>
      <c r="D334" s="36">
        <v>9.105</v>
      </c>
      <c r="E334" s="36">
        <v>0.03</v>
      </c>
      <c r="F334" s="36">
        <v>11.191</v>
      </c>
    </row>
    <row r="335" spans="1:6" s="1" customFormat="1" ht="15.75" customHeight="1">
      <c r="A335" s="28" t="s">
        <v>22</v>
      </c>
      <c r="B335" s="14"/>
      <c r="C335" s="36">
        <v>0.015</v>
      </c>
      <c r="D335" s="36">
        <v>9.105</v>
      </c>
      <c r="E335" s="36">
        <v>0.033</v>
      </c>
      <c r="F335" s="36">
        <v>18.732</v>
      </c>
    </row>
    <row r="336" spans="1:7" s="2" customFormat="1" ht="24.75" customHeight="1">
      <c r="A336" s="41" t="s">
        <v>145</v>
      </c>
      <c r="B336" s="13" t="s">
        <v>69</v>
      </c>
      <c r="C336" s="13">
        <f>SUM(C337:C358)</f>
        <v>120</v>
      </c>
      <c r="D336" s="13">
        <f>SUM(D337:D358)</f>
        <v>130.574</v>
      </c>
      <c r="E336" s="13">
        <f>SUM(E337:E358)</f>
        <v>163</v>
      </c>
      <c r="F336" s="13">
        <f>SUM(F337:F358)</f>
        <v>177.24699999999996</v>
      </c>
      <c r="G336" s="1"/>
    </row>
    <row r="337" spans="1:6" s="1" customFormat="1" ht="15.75" customHeight="1">
      <c r="A337" s="28" t="s">
        <v>63</v>
      </c>
      <c r="B337" s="14"/>
      <c r="C337" s="21">
        <v>14</v>
      </c>
      <c r="D337" s="36">
        <v>7.08</v>
      </c>
      <c r="E337" s="35">
        <v>9</v>
      </c>
      <c r="F337" s="36">
        <v>4.212</v>
      </c>
    </row>
    <row r="338" spans="1:6" s="1" customFormat="1" ht="15.75" customHeight="1">
      <c r="A338" s="28" t="s">
        <v>35</v>
      </c>
      <c r="B338" s="14"/>
      <c r="C338" s="21">
        <v>3</v>
      </c>
      <c r="D338" s="36">
        <v>2.16</v>
      </c>
      <c r="E338" s="35">
        <v>0</v>
      </c>
      <c r="F338" s="36">
        <v>0</v>
      </c>
    </row>
    <row r="339" spans="1:6" s="1" customFormat="1" ht="15.75" customHeight="1">
      <c r="A339" s="28" t="s">
        <v>33</v>
      </c>
      <c r="B339" s="14"/>
      <c r="C339" s="21">
        <v>2</v>
      </c>
      <c r="D339" s="36">
        <v>2.116</v>
      </c>
      <c r="E339" s="35">
        <v>6</v>
      </c>
      <c r="F339" s="36">
        <v>7.608</v>
      </c>
    </row>
    <row r="340" spans="1:6" s="1" customFormat="1" ht="15.75" customHeight="1">
      <c r="A340" s="28" t="s">
        <v>36</v>
      </c>
      <c r="B340" s="14"/>
      <c r="C340" s="21">
        <v>10</v>
      </c>
      <c r="D340" s="36">
        <v>11.36</v>
      </c>
      <c r="E340" s="35">
        <v>27</v>
      </c>
      <c r="F340" s="36">
        <v>17.396</v>
      </c>
    </row>
    <row r="341" spans="1:6" s="1" customFormat="1" ht="15.75" customHeight="1">
      <c r="A341" s="28" t="s">
        <v>21</v>
      </c>
      <c r="B341" s="14"/>
      <c r="C341" s="21">
        <v>10</v>
      </c>
      <c r="D341" s="36">
        <v>7.89</v>
      </c>
      <c r="E341" s="35">
        <v>14</v>
      </c>
      <c r="F341" s="36">
        <v>17.425</v>
      </c>
    </row>
    <row r="342" spans="1:6" s="1" customFormat="1" ht="15.75" customHeight="1">
      <c r="A342" s="28" t="s">
        <v>37</v>
      </c>
      <c r="B342" s="14"/>
      <c r="C342" s="21">
        <v>3</v>
      </c>
      <c r="D342" s="36">
        <v>3.164</v>
      </c>
      <c r="E342" s="35">
        <v>10</v>
      </c>
      <c r="F342" s="36">
        <v>16.543</v>
      </c>
    </row>
    <row r="343" spans="1:6" s="1" customFormat="1" ht="15.75" customHeight="1">
      <c r="A343" s="28" t="s">
        <v>38</v>
      </c>
      <c r="B343" s="14"/>
      <c r="C343" s="21">
        <v>10</v>
      </c>
      <c r="D343" s="36">
        <v>11.36</v>
      </c>
      <c r="E343" s="35">
        <v>13</v>
      </c>
      <c r="F343" s="36">
        <v>11.675</v>
      </c>
    </row>
    <row r="344" spans="1:6" s="1" customFormat="1" ht="15.75" customHeight="1">
      <c r="A344" s="28" t="s">
        <v>39</v>
      </c>
      <c r="B344" s="14"/>
      <c r="C344" s="21">
        <v>1</v>
      </c>
      <c r="D344" s="36">
        <v>1.6</v>
      </c>
      <c r="E344" s="35">
        <v>0</v>
      </c>
      <c r="F344" s="36">
        <v>0</v>
      </c>
    </row>
    <row r="345" spans="1:6" s="1" customFormat="1" ht="15.75" customHeight="1">
      <c r="A345" s="28" t="s">
        <v>40</v>
      </c>
      <c r="B345" s="14"/>
      <c r="C345" s="21">
        <v>1</v>
      </c>
      <c r="D345" s="36">
        <v>1.6</v>
      </c>
      <c r="E345" s="35">
        <v>0</v>
      </c>
      <c r="F345" s="36">
        <v>0</v>
      </c>
    </row>
    <row r="346" spans="1:6" s="1" customFormat="1" ht="15.75" customHeight="1">
      <c r="A346" s="28" t="s">
        <v>64</v>
      </c>
      <c r="B346" s="14"/>
      <c r="C346" s="21">
        <v>4</v>
      </c>
      <c r="D346" s="36">
        <v>8.56</v>
      </c>
      <c r="E346" s="35">
        <v>6</v>
      </c>
      <c r="F346" s="36">
        <v>3.444</v>
      </c>
    </row>
    <row r="347" spans="1:6" s="1" customFormat="1" ht="15.75" customHeight="1">
      <c r="A347" s="28" t="s">
        <v>42</v>
      </c>
      <c r="B347" s="14"/>
      <c r="C347" s="21">
        <v>1</v>
      </c>
      <c r="D347" s="36">
        <v>1.35</v>
      </c>
      <c r="E347" s="35">
        <v>0</v>
      </c>
      <c r="F347" s="36">
        <v>0</v>
      </c>
    </row>
    <row r="348" spans="1:6" s="1" customFormat="1" ht="15.75" customHeight="1">
      <c r="A348" s="28" t="s">
        <v>43</v>
      </c>
      <c r="B348" s="14"/>
      <c r="C348" s="21">
        <v>10</v>
      </c>
      <c r="D348" s="36">
        <v>9.258</v>
      </c>
      <c r="E348" s="35">
        <v>29</v>
      </c>
      <c r="F348" s="36">
        <v>12.833</v>
      </c>
    </row>
    <row r="349" spans="1:6" s="1" customFormat="1" ht="15.75" customHeight="1">
      <c r="A349" s="28" t="s">
        <v>23</v>
      </c>
      <c r="B349" s="14"/>
      <c r="C349" s="21">
        <v>5</v>
      </c>
      <c r="D349" s="36">
        <v>4.601</v>
      </c>
      <c r="E349" s="35">
        <v>0</v>
      </c>
      <c r="F349" s="36">
        <v>0</v>
      </c>
    </row>
    <row r="350" spans="1:7" s="1" customFormat="1" ht="15.75" customHeight="1">
      <c r="A350" s="28" t="s">
        <v>44</v>
      </c>
      <c r="B350" s="14"/>
      <c r="C350" s="21">
        <v>10</v>
      </c>
      <c r="D350" s="36">
        <v>9.654</v>
      </c>
      <c r="E350" s="35">
        <v>0</v>
      </c>
      <c r="F350" s="36">
        <v>0</v>
      </c>
      <c r="G350" s="1">
        <v>0</v>
      </c>
    </row>
    <row r="351" spans="1:6" s="1" customFormat="1" ht="15.75" customHeight="1">
      <c r="A351" s="28" t="s">
        <v>32</v>
      </c>
      <c r="B351" s="14"/>
      <c r="C351" s="21">
        <v>0</v>
      </c>
      <c r="D351" s="36">
        <v>0</v>
      </c>
      <c r="E351" s="35">
        <v>2</v>
      </c>
      <c r="F351" s="36">
        <v>35.832</v>
      </c>
    </row>
    <row r="352" spans="1:6" s="1" customFormat="1" ht="15.75" customHeight="1">
      <c r="A352" s="28" t="s">
        <v>30</v>
      </c>
      <c r="B352" s="14"/>
      <c r="C352" s="21">
        <v>5</v>
      </c>
      <c r="D352" s="36">
        <v>6.97</v>
      </c>
      <c r="E352" s="35">
        <v>5</v>
      </c>
      <c r="F352" s="36">
        <v>2.188</v>
      </c>
    </row>
    <row r="353" spans="1:6" s="1" customFormat="1" ht="15.75" customHeight="1">
      <c r="A353" s="28" t="s">
        <v>31</v>
      </c>
      <c r="B353" s="14"/>
      <c r="C353" s="21">
        <v>5</v>
      </c>
      <c r="D353" s="36">
        <v>6.97</v>
      </c>
      <c r="E353" s="35">
        <v>1</v>
      </c>
      <c r="F353" s="36">
        <v>3.195</v>
      </c>
    </row>
    <row r="354" spans="1:6" s="1" customFormat="1" ht="15.75" customHeight="1">
      <c r="A354" s="28" t="s">
        <v>46</v>
      </c>
      <c r="B354" s="14"/>
      <c r="C354" s="21">
        <v>5</v>
      </c>
      <c r="D354" s="36">
        <v>6.54</v>
      </c>
      <c r="E354" s="35">
        <v>14</v>
      </c>
      <c r="F354" s="36">
        <v>16.944</v>
      </c>
    </row>
    <row r="355" spans="1:6" s="1" customFormat="1" ht="15.75" customHeight="1">
      <c r="A355" s="28" t="s">
        <v>34</v>
      </c>
      <c r="B355" s="14"/>
      <c r="C355" s="21">
        <v>6</v>
      </c>
      <c r="D355" s="36">
        <v>7.85</v>
      </c>
      <c r="E355" s="35">
        <v>7</v>
      </c>
      <c r="F355" s="36">
        <v>7.85</v>
      </c>
    </row>
    <row r="356" spans="1:6" s="1" customFormat="1" ht="15.75" customHeight="1">
      <c r="A356" s="28" t="s">
        <v>20</v>
      </c>
      <c r="B356" s="14"/>
      <c r="C356" s="21">
        <v>3</v>
      </c>
      <c r="D356" s="36">
        <v>5.42</v>
      </c>
      <c r="E356" s="35">
        <v>2</v>
      </c>
      <c r="F356" s="36">
        <v>3.289</v>
      </c>
    </row>
    <row r="357" spans="1:6" s="1" customFormat="1" ht="15.75" customHeight="1">
      <c r="A357" s="28" t="s">
        <v>71</v>
      </c>
      <c r="B357" s="14"/>
      <c r="C357" s="21">
        <v>4</v>
      </c>
      <c r="D357" s="36">
        <v>5.361</v>
      </c>
      <c r="E357" s="35">
        <v>8</v>
      </c>
      <c r="F357" s="36">
        <v>6.892</v>
      </c>
    </row>
    <row r="358" spans="1:6" s="1" customFormat="1" ht="15.75" customHeight="1">
      <c r="A358" s="28" t="s">
        <v>22</v>
      </c>
      <c r="B358" s="14"/>
      <c r="C358" s="21">
        <v>8</v>
      </c>
      <c r="D358" s="36">
        <v>9.71</v>
      </c>
      <c r="E358" s="35">
        <v>10</v>
      </c>
      <c r="F358" s="36">
        <v>9.921</v>
      </c>
    </row>
    <row r="359" spans="1:7" s="2" customFormat="1" ht="15.75" customHeight="1">
      <c r="A359" s="13" t="s">
        <v>14</v>
      </c>
      <c r="B359" s="13" t="s">
        <v>69</v>
      </c>
      <c r="C359" s="13">
        <f>SUM(C360:C366)</f>
        <v>13</v>
      </c>
      <c r="D359" s="13">
        <f>SUM(D360:D366)</f>
        <v>68.89999999999999</v>
      </c>
      <c r="E359" s="13">
        <f>SUM(E360:E366)</f>
        <v>6</v>
      </c>
      <c r="F359" s="13">
        <f>SUM(F360:F366)</f>
        <v>58.777</v>
      </c>
      <c r="G359" s="1"/>
    </row>
    <row r="360" spans="1:6" s="1" customFormat="1" ht="15.75" customHeight="1">
      <c r="A360" s="28" t="s">
        <v>25</v>
      </c>
      <c r="B360" s="14"/>
      <c r="C360" s="21">
        <v>1</v>
      </c>
      <c r="D360" s="36">
        <v>5.3</v>
      </c>
      <c r="E360" s="35">
        <v>0</v>
      </c>
      <c r="F360" s="36">
        <v>0</v>
      </c>
    </row>
    <row r="361" spans="1:6" s="1" customFormat="1" ht="15.75" customHeight="1">
      <c r="A361" s="28" t="s">
        <v>37</v>
      </c>
      <c r="B361" s="14"/>
      <c r="C361" s="21">
        <v>1</v>
      </c>
      <c r="D361" s="36">
        <v>5.3</v>
      </c>
      <c r="E361" s="35">
        <v>1</v>
      </c>
      <c r="F361" s="36">
        <v>5.117</v>
      </c>
    </row>
    <row r="362" spans="1:7" s="1" customFormat="1" ht="15.75" customHeight="1">
      <c r="A362" s="28" t="s">
        <v>32</v>
      </c>
      <c r="B362" s="14"/>
      <c r="C362" s="21">
        <v>3</v>
      </c>
      <c r="D362" s="36">
        <v>15.9</v>
      </c>
      <c r="E362" s="35">
        <v>1</v>
      </c>
      <c r="F362" s="36">
        <v>9.245</v>
      </c>
      <c r="G362" s="8"/>
    </row>
    <row r="363" spans="1:6" s="1" customFormat="1" ht="15.75" customHeight="1">
      <c r="A363" s="28" t="s">
        <v>45</v>
      </c>
      <c r="B363" s="14"/>
      <c r="C363" s="21">
        <v>5</v>
      </c>
      <c r="D363" s="36">
        <v>26.5</v>
      </c>
      <c r="E363" s="35">
        <v>2</v>
      </c>
      <c r="F363" s="36">
        <v>32.654</v>
      </c>
    </row>
    <row r="364" spans="1:6" s="1" customFormat="1" ht="15.75" customHeight="1">
      <c r="A364" s="28" t="s">
        <v>46</v>
      </c>
      <c r="B364" s="14"/>
      <c r="C364" s="21">
        <v>1</v>
      </c>
      <c r="D364" s="36">
        <v>5.3</v>
      </c>
      <c r="E364" s="35">
        <v>0</v>
      </c>
      <c r="F364" s="36">
        <v>0</v>
      </c>
    </row>
    <row r="365" spans="1:6" s="1" customFormat="1" ht="15.75" customHeight="1">
      <c r="A365" s="28" t="s">
        <v>34</v>
      </c>
      <c r="B365" s="14"/>
      <c r="C365" s="21">
        <v>0</v>
      </c>
      <c r="D365" s="36">
        <v>0</v>
      </c>
      <c r="E365" s="35">
        <v>1</v>
      </c>
      <c r="F365" s="36">
        <v>3.125</v>
      </c>
    </row>
    <row r="366" spans="1:6" s="1" customFormat="1" ht="15.75" customHeight="1">
      <c r="A366" s="28" t="s">
        <v>70</v>
      </c>
      <c r="B366" s="14"/>
      <c r="C366" s="21">
        <v>2</v>
      </c>
      <c r="D366" s="36">
        <v>10.6</v>
      </c>
      <c r="E366" s="35">
        <v>1</v>
      </c>
      <c r="F366" s="36">
        <v>8.636</v>
      </c>
    </row>
    <row r="367" spans="1:7" s="2" customFormat="1" ht="15.75" customHeight="1">
      <c r="A367" s="13" t="s">
        <v>9</v>
      </c>
      <c r="B367" s="13" t="s">
        <v>69</v>
      </c>
      <c r="C367" s="13">
        <f>SUM(C368:C390)</f>
        <v>204</v>
      </c>
      <c r="D367" s="29">
        <f>SUM(D368:D390)</f>
        <v>50.18000000000001</v>
      </c>
      <c r="E367" s="30">
        <f>SUM(E368:E390)</f>
        <v>361</v>
      </c>
      <c r="F367" s="29">
        <f>SUM(F368:F390)</f>
        <v>144.33</v>
      </c>
      <c r="G367" s="1"/>
    </row>
    <row r="368" spans="1:6" s="1" customFormat="1" ht="15.75" customHeight="1">
      <c r="A368" s="28" t="s">
        <v>63</v>
      </c>
      <c r="B368" s="14"/>
      <c r="C368" s="21">
        <v>20</v>
      </c>
      <c r="D368" s="36">
        <v>5.4</v>
      </c>
      <c r="E368" s="35">
        <v>49</v>
      </c>
      <c r="F368" s="36">
        <v>10.785</v>
      </c>
    </row>
    <row r="369" spans="1:6" s="1" customFormat="1" ht="15.75" customHeight="1">
      <c r="A369" s="28" t="s">
        <v>35</v>
      </c>
      <c r="B369" s="14"/>
      <c r="C369" s="21">
        <v>5</v>
      </c>
      <c r="D369" s="36">
        <v>1.12</v>
      </c>
      <c r="E369" s="35">
        <v>0</v>
      </c>
      <c r="F369" s="36">
        <v>0</v>
      </c>
    </row>
    <row r="370" spans="1:6" s="1" customFormat="1" ht="15.75" customHeight="1">
      <c r="A370" s="28" t="s">
        <v>33</v>
      </c>
      <c r="B370" s="14"/>
      <c r="C370" s="21">
        <v>5</v>
      </c>
      <c r="D370" s="36">
        <v>1.12</v>
      </c>
      <c r="E370" s="35">
        <v>3</v>
      </c>
      <c r="F370" s="36">
        <v>0.782</v>
      </c>
    </row>
    <row r="371" spans="1:6" s="1" customFormat="1" ht="15.75" customHeight="1">
      <c r="A371" s="28" t="s">
        <v>36</v>
      </c>
      <c r="B371" s="14"/>
      <c r="C371" s="21">
        <v>16</v>
      </c>
      <c r="D371" s="36">
        <v>4.32</v>
      </c>
      <c r="E371" s="35">
        <v>5</v>
      </c>
      <c r="F371" s="36">
        <v>1.3</v>
      </c>
    </row>
    <row r="372" spans="1:6" s="1" customFormat="1" ht="15.75" customHeight="1">
      <c r="A372" s="28" t="s">
        <v>21</v>
      </c>
      <c r="B372" s="14"/>
      <c r="C372" s="21">
        <v>20</v>
      </c>
      <c r="D372" s="36">
        <v>5.4</v>
      </c>
      <c r="E372" s="35">
        <v>51</v>
      </c>
      <c r="F372" s="36">
        <v>14.565</v>
      </c>
    </row>
    <row r="373" spans="1:6" s="1" customFormat="1" ht="15.75" customHeight="1">
      <c r="A373" s="28" t="s">
        <v>37</v>
      </c>
      <c r="B373" s="14"/>
      <c r="C373" s="21">
        <v>5</v>
      </c>
      <c r="D373" s="36">
        <v>1.12</v>
      </c>
      <c r="E373" s="35">
        <v>11</v>
      </c>
      <c r="F373" s="36">
        <v>5.325</v>
      </c>
    </row>
    <row r="374" spans="1:6" s="1" customFormat="1" ht="15.75" customHeight="1">
      <c r="A374" s="28" t="s">
        <v>38</v>
      </c>
      <c r="B374" s="14"/>
      <c r="C374" s="21">
        <v>10</v>
      </c>
      <c r="D374" s="36">
        <v>2.24</v>
      </c>
      <c r="E374" s="35">
        <v>27</v>
      </c>
      <c r="F374" s="36">
        <v>7.698</v>
      </c>
    </row>
    <row r="375" spans="1:6" s="1" customFormat="1" ht="15.75" customHeight="1">
      <c r="A375" s="28" t="s">
        <v>39</v>
      </c>
      <c r="B375" s="14"/>
      <c r="C375" s="21">
        <v>0</v>
      </c>
      <c r="D375" s="36">
        <v>0</v>
      </c>
      <c r="E375" s="35">
        <v>2</v>
      </c>
      <c r="F375" s="36">
        <v>5.124</v>
      </c>
    </row>
    <row r="376" spans="1:6" s="1" customFormat="1" ht="15.75" customHeight="1">
      <c r="A376" s="28" t="s">
        <v>40</v>
      </c>
      <c r="B376" s="14"/>
      <c r="C376" s="21">
        <v>0</v>
      </c>
      <c r="D376" s="36">
        <v>0</v>
      </c>
      <c r="E376" s="35">
        <v>1</v>
      </c>
      <c r="F376" s="36">
        <v>5.124</v>
      </c>
    </row>
    <row r="377" spans="1:6" s="1" customFormat="1" ht="15.75" customHeight="1">
      <c r="A377" s="28" t="s">
        <v>41</v>
      </c>
      <c r="B377" s="14"/>
      <c r="C377" s="21">
        <v>5</v>
      </c>
      <c r="D377" s="36">
        <v>1.12</v>
      </c>
      <c r="E377" s="35">
        <v>28</v>
      </c>
      <c r="F377" s="36">
        <v>13.13</v>
      </c>
    </row>
    <row r="378" spans="1:6" s="1" customFormat="1" ht="15.75" customHeight="1">
      <c r="A378" s="28" t="s">
        <v>42</v>
      </c>
      <c r="B378" s="14"/>
      <c r="C378" s="21">
        <v>0</v>
      </c>
      <c r="D378" s="36">
        <v>0</v>
      </c>
      <c r="E378" s="35">
        <v>5</v>
      </c>
      <c r="F378" s="36">
        <v>5.865</v>
      </c>
    </row>
    <row r="379" spans="1:6" s="1" customFormat="1" ht="15.75" customHeight="1">
      <c r="A379" s="28" t="s">
        <v>43</v>
      </c>
      <c r="B379" s="14"/>
      <c r="C379" s="21">
        <v>10</v>
      </c>
      <c r="D379" s="36">
        <v>2.24</v>
      </c>
      <c r="E379" s="35">
        <v>15</v>
      </c>
      <c r="F379" s="36">
        <v>6.885</v>
      </c>
    </row>
    <row r="380" spans="1:6" s="1" customFormat="1" ht="15.75" customHeight="1">
      <c r="A380" s="28" t="s">
        <v>23</v>
      </c>
      <c r="B380" s="14"/>
      <c r="C380" s="21">
        <v>10</v>
      </c>
      <c r="D380" s="36">
        <v>2.24</v>
      </c>
      <c r="E380" s="35">
        <v>5</v>
      </c>
      <c r="F380" s="36">
        <v>2.583</v>
      </c>
    </row>
    <row r="381" spans="1:6" s="1" customFormat="1" ht="15.75" customHeight="1">
      <c r="A381" s="28" t="s">
        <v>44</v>
      </c>
      <c r="B381" s="14"/>
      <c r="C381" s="21">
        <v>10</v>
      </c>
      <c r="D381" s="36">
        <v>2.24</v>
      </c>
      <c r="E381" s="35">
        <v>36</v>
      </c>
      <c r="F381" s="36">
        <v>10.645</v>
      </c>
    </row>
    <row r="382" spans="1:6" s="1" customFormat="1" ht="15.75" customHeight="1">
      <c r="A382" s="28" t="s">
        <v>32</v>
      </c>
      <c r="B382" s="14"/>
      <c r="C382" s="21">
        <v>4</v>
      </c>
      <c r="D382" s="36">
        <v>1.08</v>
      </c>
      <c r="E382" s="35">
        <v>1</v>
      </c>
      <c r="F382" s="36">
        <v>1.133</v>
      </c>
    </row>
    <row r="383" spans="1:6" s="1" customFormat="1" ht="15.75" customHeight="1">
      <c r="A383" s="28" t="s">
        <v>45</v>
      </c>
      <c r="B383" s="14"/>
      <c r="C383" s="21">
        <v>7</v>
      </c>
      <c r="D383" s="36">
        <v>1.89</v>
      </c>
      <c r="E383" s="35">
        <v>4</v>
      </c>
      <c r="F383" s="36">
        <v>4.689</v>
      </c>
    </row>
    <row r="384" spans="1:6" s="1" customFormat="1" ht="15.75" customHeight="1">
      <c r="A384" s="28" t="s">
        <v>30</v>
      </c>
      <c r="B384" s="14"/>
      <c r="C384" s="21">
        <v>10</v>
      </c>
      <c r="D384" s="36">
        <v>2.24</v>
      </c>
      <c r="E384" s="35">
        <v>25</v>
      </c>
      <c r="F384" s="36">
        <v>7.457</v>
      </c>
    </row>
    <row r="385" spans="1:6" s="1" customFormat="1" ht="15.75" customHeight="1">
      <c r="A385" s="28" t="s">
        <v>31</v>
      </c>
      <c r="B385" s="14"/>
      <c r="C385" s="21">
        <v>10</v>
      </c>
      <c r="D385" s="36">
        <v>2.24</v>
      </c>
      <c r="E385" s="35">
        <v>29</v>
      </c>
      <c r="F385" s="36">
        <v>11.217</v>
      </c>
    </row>
    <row r="386" spans="1:6" s="1" customFormat="1" ht="15.75" customHeight="1">
      <c r="A386" s="28" t="s">
        <v>46</v>
      </c>
      <c r="B386" s="14"/>
      <c r="C386" s="21">
        <v>7</v>
      </c>
      <c r="D386" s="36">
        <v>1.89</v>
      </c>
      <c r="E386" s="35">
        <v>19</v>
      </c>
      <c r="F386" s="36">
        <v>10.934</v>
      </c>
    </row>
    <row r="387" spans="1:6" s="1" customFormat="1" ht="15.75" customHeight="1">
      <c r="A387" s="28" t="s">
        <v>34</v>
      </c>
      <c r="B387" s="14"/>
      <c r="C387" s="21">
        <v>15</v>
      </c>
      <c r="D387" s="36">
        <v>3.9</v>
      </c>
      <c r="E387" s="35">
        <v>0</v>
      </c>
      <c r="F387" s="36">
        <v>0</v>
      </c>
    </row>
    <row r="388" spans="1:6" s="1" customFormat="1" ht="15.75" customHeight="1">
      <c r="A388" s="28" t="s">
        <v>20</v>
      </c>
      <c r="B388" s="14"/>
      <c r="C388" s="21">
        <v>10</v>
      </c>
      <c r="D388" s="36">
        <v>2.24</v>
      </c>
      <c r="E388" s="35">
        <v>0</v>
      </c>
      <c r="F388" s="36">
        <v>0</v>
      </c>
    </row>
    <row r="389" spans="1:6" s="1" customFormat="1" ht="15.75" customHeight="1">
      <c r="A389" s="28" t="s">
        <v>47</v>
      </c>
      <c r="B389" s="14"/>
      <c r="C389" s="21">
        <v>10</v>
      </c>
      <c r="D389" s="36">
        <v>2.24</v>
      </c>
      <c r="E389" s="35">
        <v>15</v>
      </c>
      <c r="F389" s="36">
        <v>7.107</v>
      </c>
    </row>
    <row r="390" spans="1:6" s="1" customFormat="1" ht="15.75" customHeight="1">
      <c r="A390" s="28" t="s">
        <v>22</v>
      </c>
      <c r="B390" s="14"/>
      <c r="C390" s="21">
        <v>15</v>
      </c>
      <c r="D390" s="36">
        <v>3.9</v>
      </c>
      <c r="E390" s="35">
        <v>30</v>
      </c>
      <c r="F390" s="36">
        <v>11.982</v>
      </c>
    </row>
    <row r="391" spans="1:7" s="2" customFormat="1" ht="25.5" customHeight="1">
      <c r="A391" s="45" t="s">
        <v>146</v>
      </c>
      <c r="B391" s="18" t="s">
        <v>114</v>
      </c>
      <c r="C391" s="18">
        <v>0</v>
      </c>
      <c r="D391" s="32">
        <v>0</v>
      </c>
      <c r="E391" s="31">
        <v>10</v>
      </c>
      <c r="F391" s="32">
        <v>150.697</v>
      </c>
      <c r="G391" s="1"/>
    </row>
    <row r="392" spans="1:7" s="2" customFormat="1" ht="15.75" customHeight="1">
      <c r="A392" s="46" t="s">
        <v>107</v>
      </c>
      <c r="B392" s="14"/>
      <c r="C392" s="21">
        <v>0</v>
      </c>
      <c r="D392" s="36">
        <v>0</v>
      </c>
      <c r="E392" s="35">
        <v>1</v>
      </c>
      <c r="F392" s="36">
        <v>14.909</v>
      </c>
      <c r="G392" s="1"/>
    </row>
    <row r="393" spans="1:6" s="1" customFormat="1" ht="15.75" customHeight="1">
      <c r="A393" s="28" t="s">
        <v>25</v>
      </c>
      <c r="B393" s="14"/>
      <c r="C393" s="21">
        <v>0</v>
      </c>
      <c r="D393" s="36">
        <v>0</v>
      </c>
      <c r="E393" s="35">
        <v>1</v>
      </c>
      <c r="F393" s="36">
        <v>7.014</v>
      </c>
    </row>
    <row r="394" spans="1:6" s="1" customFormat="1" ht="15.75" customHeight="1">
      <c r="A394" s="28" t="s">
        <v>31</v>
      </c>
      <c r="B394" s="14"/>
      <c r="C394" s="21">
        <v>0</v>
      </c>
      <c r="D394" s="36">
        <v>0</v>
      </c>
      <c r="E394" s="35">
        <v>1</v>
      </c>
      <c r="F394" s="36">
        <v>27.586</v>
      </c>
    </row>
    <row r="395" spans="1:6" s="1" customFormat="1" ht="15.75" customHeight="1">
      <c r="A395" s="28" t="s">
        <v>32</v>
      </c>
      <c r="B395" s="14"/>
      <c r="C395" s="21">
        <v>0</v>
      </c>
      <c r="D395" s="36">
        <v>0</v>
      </c>
      <c r="E395" s="35">
        <v>1</v>
      </c>
      <c r="F395" s="36">
        <v>26.346</v>
      </c>
    </row>
    <row r="396" spans="1:6" s="1" customFormat="1" ht="15.75" customHeight="1">
      <c r="A396" s="28" t="s">
        <v>111</v>
      </c>
      <c r="B396" s="14"/>
      <c r="C396" s="21">
        <v>0</v>
      </c>
      <c r="D396" s="36">
        <v>0</v>
      </c>
      <c r="E396" s="35">
        <v>4</v>
      </c>
      <c r="F396" s="36">
        <v>68.389</v>
      </c>
    </row>
    <row r="397" spans="1:6" s="1" customFormat="1" ht="15.75" customHeight="1">
      <c r="A397" s="28" t="s">
        <v>47</v>
      </c>
      <c r="B397" s="14"/>
      <c r="C397" s="21">
        <v>0</v>
      </c>
      <c r="D397" s="36">
        <v>0</v>
      </c>
      <c r="E397" s="35">
        <v>2</v>
      </c>
      <c r="F397" s="36">
        <v>6.453</v>
      </c>
    </row>
    <row r="398" spans="1:7" s="4" customFormat="1" ht="15.75" customHeight="1">
      <c r="A398" s="13" t="s">
        <v>147</v>
      </c>
      <c r="B398" s="13" t="s">
        <v>114</v>
      </c>
      <c r="C398" s="30">
        <f>SUM(C399:C405)</f>
        <v>13</v>
      </c>
      <c r="D398" s="23">
        <f>SUM(D399:D405)</f>
        <v>2850</v>
      </c>
      <c r="E398" s="23">
        <f>SUM(E399:E405)</f>
        <v>10</v>
      </c>
      <c r="F398" s="23">
        <f>SUM(F399:F405)</f>
        <v>1431.379</v>
      </c>
      <c r="G398" s="9"/>
    </row>
    <row r="399" spans="1:6" s="1" customFormat="1" ht="15.75" customHeight="1">
      <c r="A399" s="28" t="s">
        <v>25</v>
      </c>
      <c r="B399" s="14"/>
      <c r="C399" s="21">
        <v>1</v>
      </c>
      <c r="D399" s="42">
        <v>50</v>
      </c>
      <c r="E399" s="35">
        <v>1</v>
      </c>
      <c r="F399" s="36">
        <v>68.363</v>
      </c>
    </row>
    <row r="400" spans="1:6" s="1" customFormat="1" ht="15.75" customHeight="1">
      <c r="A400" s="28" t="s">
        <v>77</v>
      </c>
      <c r="B400" s="14"/>
      <c r="C400" s="21">
        <v>1</v>
      </c>
      <c r="D400" s="42">
        <v>200</v>
      </c>
      <c r="E400" s="35">
        <v>1</v>
      </c>
      <c r="F400" s="36">
        <v>85.005</v>
      </c>
    </row>
    <row r="401" spans="1:6" s="1" customFormat="1" ht="15.75" customHeight="1">
      <c r="A401" s="28" t="s">
        <v>38</v>
      </c>
      <c r="B401" s="14"/>
      <c r="C401" s="21">
        <v>1</v>
      </c>
      <c r="D401" s="42">
        <v>400</v>
      </c>
      <c r="E401" s="35">
        <v>0</v>
      </c>
      <c r="F401" s="36">
        <v>0</v>
      </c>
    </row>
    <row r="402" spans="1:6" s="1" customFormat="1" ht="15.75" customHeight="1">
      <c r="A402" s="28" t="s">
        <v>32</v>
      </c>
      <c r="B402" s="14"/>
      <c r="C402" s="21">
        <v>3</v>
      </c>
      <c r="D402" s="42">
        <v>600</v>
      </c>
      <c r="E402" s="35">
        <v>1</v>
      </c>
      <c r="F402" s="36">
        <v>121.105</v>
      </c>
    </row>
    <row r="403" spans="1:6" s="1" customFormat="1" ht="15.75" customHeight="1">
      <c r="A403" s="28" t="s">
        <v>45</v>
      </c>
      <c r="B403" s="14"/>
      <c r="C403" s="21">
        <v>4</v>
      </c>
      <c r="D403" s="42">
        <v>1000</v>
      </c>
      <c r="E403" s="35">
        <v>4</v>
      </c>
      <c r="F403" s="36">
        <v>712</v>
      </c>
    </row>
    <row r="404" spans="1:6" s="1" customFormat="1" ht="15.75" customHeight="1">
      <c r="A404" s="28" t="s">
        <v>46</v>
      </c>
      <c r="B404" s="14"/>
      <c r="C404" s="21">
        <v>1</v>
      </c>
      <c r="D404" s="42">
        <v>200</v>
      </c>
      <c r="E404" s="35">
        <v>1</v>
      </c>
      <c r="F404" s="36">
        <v>94.906</v>
      </c>
    </row>
    <row r="405" spans="1:6" s="1" customFormat="1" ht="15.75" customHeight="1">
      <c r="A405" s="28" t="s">
        <v>47</v>
      </c>
      <c r="B405" s="14"/>
      <c r="C405" s="21">
        <v>2</v>
      </c>
      <c r="D405" s="42">
        <v>400</v>
      </c>
      <c r="E405" s="35">
        <v>2</v>
      </c>
      <c r="F405" s="36">
        <v>350</v>
      </c>
    </row>
    <row r="406" spans="1:7" s="2" customFormat="1" ht="24.75" customHeight="1">
      <c r="A406" s="45" t="s">
        <v>148</v>
      </c>
      <c r="B406" s="18" t="s">
        <v>144</v>
      </c>
      <c r="C406" s="18">
        <v>0</v>
      </c>
      <c r="D406" s="44">
        <v>0</v>
      </c>
      <c r="E406" s="32">
        <v>0.027</v>
      </c>
      <c r="F406" s="32">
        <v>71.172</v>
      </c>
      <c r="G406" s="1"/>
    </row>
    <row r="407" spans="1:6" s="1" customFormat="1" ht="15.75" customHeight="1">
      <c r="A407" s="28" t="s">
        <v>35</v>
      </c>
      <c r="B407" s="14"/>
      <c r="C407" s="21">
        <v>0</v>
      </c>
      <c r="D407" s="42">
        <v>0</v>
      </c>
      <c r="E407" s="36">
        <v>0.001</v>
      </c>
      <c r="F407" s="36">
        <v>3.255</v>
      </c>
    </row>
    <row r="408" spans="1:6" s="1" customFormat="1" ht="15.75" customHeight="1">
      <c r="A408" s="28" t="s">
        <v>41</v>
      </c>
      <c r="B408" s="14"/>
      <c r="C408" s="21">
        <v>0</v>
      </c>
      <c r="D408" s="42">
        <v>0</v>
      </c>
      <c r="E408" s="36">
        <v>0.001</v>
      </c>
      <c r="F408" s="36">
        <v>3.146</v>
      </c>
    </row>
    <row r="409" spans="1:6" s="1" customFormat="1" ht="15.75" customHeight="1">
      <c r="A409" s="28" t="s">
        <v>39</v>
      </c>
      <c r="B409" s="14"/>
      <c r="C409" s="21">
        <v>0</v>
      </c>
      <c r="D409" s="42">
        <v>0</v>
      </c>
      <c r="E409" s="36">
        <v>0.001</v>
      </c>
      <c r="F409" s="36">
        <v>8.308</v>
      </c>
    </row>
    <row r="410" spans="1:6" s="1" customFormat="1" ht="15.75" customHeight="1">
      <c r="A410" s="28" t="s">
        <v>40</v>
      </c>
      <c r="B410" s="14"/>
      <c r="C410" s="21">
        <v>0</v>
      </c>
      <c r="D410" s="42">
        <v>0</v>
      </c>
      <c r="E410" s="36">
        <v>0.009</v>
      </c>
      <c r="F410" s="36">
        <v>23.644</v>
      </c>
    </row>
    <row r="411" spans="1:6" s="1" customFormat="1" ht="15.75" customHeight="1">
      <c r="A411" s="28" t="s">
        <v>42</v>
      </c>
      <c r="B411" s="14"/>
      <c r="C411" s="21">
        <v>0</v>
      </c>
      <c r="D411" s="42">
        <v>0</v>
      </c>
      <c r="E411" s="36">
        <v>0.001</v>
      </c>
      <c r="F411" s="36">
        <v>8.402</v>
      </c>
    </row>
    <row r="412" spans="1:6" s="1" customFormat="1" ht="15.75" customHeight="1">
      <c r="A412" s="28" t="s">
        <v>20</v>
      </c>
      <c r="B412" s="14"/>
      <c r="C412" s="21">
        <v>0</v>
      </c>
      <c r="D412" s="42">
        <v>0</v>
      </c>
      <c r="E412" s="36">
        <v>0.001</v>
      </c>
      <c r="F412" s="36">
        <v>3.255</v>
      </c>
    </row>
    <row r="413" spans="1:6" s="1" customFormat="1" ht="15.75" customHeight="1">
      <c r="A413" s="28" t="s">
        <v>47</v>
      </c>
      <c r="B413" s="14"/>
      <c r="C413" s="21">
        <v>0</v>
      </c>
      <c r="D413" s="42">
        <v>0</v>
      </c>
      <c r="E413" s="36">
        <v>0.014</v>
      </c>
      <c r="F413" s="36">
        <v>21.162</v>
      </c>
    </row>
    <row r="414" spans="1:7" s="2" customFormat="1" ht="15.75" customHeight="1">
      <c r="A414" s="13" t="s">
        <v>50</v>
      </c>
      <c r="B414" s="13" t="s">
        <v>69</v>
      </c>
      <c r="C414" s="13">
        <f>SUM(C415:C420)</f>
        <v>96</v>
      </c>
      <c r="D414" s="23">
        <f>SUM(D415:D420)</f>
        <v>384</v>
      </c>
      <c r="E414" s="30">
        <f>SUM(E415:E420)</f>
        <v>63</v>
      </c>
      <c r="F414" s="29">
        <f>SUM(F415:F420)</f>
        <v>181.964</v>
      </c>
      <c r="G414" s="1"/>
    </row>
    <row r="415" spans="1:6" s="1" customFormat="1" ht="15.75" customHeight="1">
      <c r="A415" s="28" t="s">
        <v>37</v>
      </c>
      <c r="B415" s="14"/>
      <c r="C415" s="21">
        <v>7</v>
      </c>
      <c r="D415" s="36">
        <v>28</v>
      </c>
      <c r="E415" s="35">
        <v>7</v>
      </c>
      <c r="F415" s="36">
        <v>13.53</v>
      </c>
    </row>
    <row r="416" spans="1:6" s="1" customFormat="1" ht="15.75" customHeight="1">
      <c r="A416" s="28" t="s">
        <v>38</v>
      </c>
      <c r="B416" s="14"/>
      <c r="C416" s="21">
        <v>12</v>
      </c>
      <c r="D416" s="36">
        <v>48</v>
      </c>
      <c r="E416" s="35">
        <v>7</v>
      </c>
      <c r="F416" s="36">
        <v>27.53</v>
      </c>
    </row>
    <row r="417" spans="1:6" s="1" customFormat="1" ht="15.75" customHeight="1">
      <c r="A417" s="28" t="s">
        <v>32</v>
      </c>
      <c r="B417" s="14"/>
      <c r="C417" s="21">
        <v>21</v>
      </c>
      <c r="D417" s="36">
        <v>84</v>
      </c>
      <c r="E417" s="35">
        <v>7</v>
      </c>
      <c r="F417" s="36">
        <v>30.111</v>
      </c>
    </row>
    <row r="418" spans="1:6" s="1" customFormat="1" ht="15.75" customHeight="1">
      <c r="A418" s="28" t="s">
        <v>45</v>
      </c>
      <c r="B418" s="14"/>
      <c r="C418" s="21">
        <v>35</v>
      </c>
      <c r="D418" s="36">
        <v>140</v>
      </c>
      <c r="E418" s="35">
        <v>21</v>
      </c>
      <c r="F418" s="36">
        <v>54.569</v>
      </c>
    </row>
    <row r="419" spans="1:6" s="1" customFormat="1" ht="15.75" customHeight="1">
      <c r="A419" s="28" t="s">
        <v>46</v>
      </c>
      <c r="B419" s="14"/>
      <c r="C419" s="21">
        <v>7</v>
      </c>
      <c r="D419" s="36">
        <v>28</v>
      </c>
      <c r="E419" s="35">
        <v>7</v>
      </c>
      <c r="F419" s="36">
        <v>25.53</v>
      </c>
    </row>
    <row r="420" spans="1:6" s="1" customFormat="1" ht="15.75" customHeight="1">
      <c r="A420" s="28" t="s">
        <v>71</v>
      </c>
      <c r="B420" s="14"/>
      <c r="C420" s="21">
        <v>14</v>
      </c>
      <c r="D420" s="36">
        <v>56</v>
      </c>
      <c r="E420" s="35">
        <v>14</v>
      </c>
      <c r="F420" s="36">
        <v>30.694</v>
      </c>
    </row>
    <row r="421" spans="1:7" s="2" customFormat="1" ht="15.75" customHeight="1">
      <c r="A421" s="13" t="s">
        <v>51</v>
      </c>
      <c r="B421" s="13" t="s">
        <v>69</v>
      </c>
      <c r="C421" s="13">
        <f>SUM(C422:C430)</f>
        <v>530</v>
      </c>
      <c r="D421" s="29">
        <f>SUM(D423:D430)</f>
        <v>212.00000000000003</v>
      </c>
      <c r="E421" s="30">
        <f>SUM(E422:E430)</f>
        <v>311</v>
      </c>
      <c r="F421" s="29">
        <f>SUM(F422:F430)</f>
        <v>177.185</v>
      </c>
      <c r="G421" s="1"/>
    </row>
    <row r="422" spans="1:6" ht="15.75" customHeight="1">
      <c r="A422" s="28" t="s">
        <v>21</v>
      </c>
      <c r="B422" s="14"/>
      <c r="C422" s="21">
        <v>0</v>
      </c>
      <c r="D422" s="36">
        <v>0</v>
      </c>
      <c r="E422" s="35">
        <v>20</v>
      </c>
      <c r="F422" s="36">
        <v>22.823</v>
      </c>
    </row>
    <row r="423" spans="1:6" s="1" customFormat="1" ht="15.75" customHeight="1">
      <c r="A423" s="28" t="s">
        <v>37</v>
      </c>
      <c r="B423" s="14"/>
      <c r="C423" s="21">
        <v>36</v>
      </c>
      <c r="D423" s="36">
        <v>14.4</v>
      </c>
      <c r="E423" s="35">
        <v>39</v>
      </c>
      <c r="F423" s="36">
        <v>17.121</v>
      </c>
    </row>
    <row r="424" spans="1:6" s="1" customFormat="1" ht="15.75" customHeight="1">
      <c r="A424" s="28" t="s">
        <v>43</v>
      </c>
      <c r="B424" s="14"/>
      <c r="C424" s="21">
        <v>0</v>
      </c>
      <c r="D424" s="36">
        <v>0</v>
      </c>
      <c r="E424" s="35">
        <v>28</v>
      </c>
      <c r="F424" s="36">
        <v>10.25</v>
      </c>
    </row>
    <row r="425" spans="1:6" s="1" customFormat="1" ht="15.75" customHeight="1">
      <c r="A425" s="28" t="s">
        <v>38</v>
      </c>
      <c r="B425" s="14"/>
      <c r="C425" s="21">
        <v>98</v>
      </c>
      <c r="D425" s="36">
        <v>39.2</v>
      </c>
      <c r="E425" s="35">
        <v>0</v>
      </c>
      <c r="F425" s="36">
        <v>0</v>
      </c>
    </row>
    <row r="426" spans="1:6" s="1" customFormat="1" ht="15.75" customHeight="1">
      <c r="A426" s="28" t="s">
        <v>41</v>
      </c>
      <c r="B426" s="14"/>
      <c r="C426" s="21">
        <v>0</v>
      </c>
      <c r="D426" s="36">
        <v>0</v>
      </c>
      <c r="E426" s="35">
        <v>4</v>
      </c>
      <c r="F426" s="36">
        <v>5.844</v>
      </c>
    </row>
    <row r="427" spans="1:6" s="1" customFormat="1" ht="15.75" customHeight="1">
      <c r="A427" s="28" t="s">
        <v>32</v>
      </c>
      <c r="B427" s="14"/>
      <c r="C427" s="21">
        <v>108</v>
      </c>
      <c r="D427" s="36">
        <v>43.2</v>
      </c>
      <c r="E427" s="35">
        <v>36</v>
      </c>
      <c r="F427" s="36">
        <v>14.952</v>
      </c>
    </row>
    <row r="428" spans="1:6" s="1" customFormat="1" ht="15.75" customHeight="1">
      <c r="A428" s="28" t="s">
        <v>45</v>
      </c>
      <c r="B428" s="14"/>
      <c r="C428" s="21">
        <v>180</v>
      </c>
      <c r="D428" s="36">
        <v>72</v>
      </c>
      <c r="E428" s="35">
        <v>72</v>
      </c>
      <c r="F428" s="36">
        <v>45.781</v>
      </c>
    </row>
    <row r="429" spans="1:6" s="1" customFormat="1" ht="15.75" customHeight="1">
      <c r="A429" s="28" t="s">
        <v>46</v>
      </c>
      <c r="B429" s="14"/>
      <c r="C429" s="21">
        <v>36</v>
      </c>
      <c r="D429" s="36">
        <v>14.4</v>
      </c>
      <c r="E429" s="35">
        <v>36</v>
      </c>
      <c r="F429" s="36">
        <v>27.939</v>
      </c>
    </row>
    <row r="430" spans="1:6" s="1" customFormat="1" ht="15.75" customHeight="1">
      <c r="A430" s="28" t="s">
        <v>47</v>
      </c>
      <c r="B430" s="14"/>
      <c r="C430" s="21">
        <v>72</v>
      </c>
      <c r="D430" s="36">
        <v>28.8</v>
      </c>
      <c r="E430" s="35">
        <v>76</v>
      </c>
      <c r="F430" s="36">
        <v>32.475</v>
      </c>
    </row>
    <row r="431" spans="1:7" s="2" customFormat="1" ht="15.75" customHeight="1">
      <c r="A431" s="13" t="s">
        <v>149</v>
      </c>
      <c r="B431" s="13" t="s">
        <v>69</v>
      </c>
      <c r="C431" s="30">
        <f>SUM(C432:C450)</f>
        <v>45</v>
      </c>
      <c r="D431" s="29">
        <f>SUM(D432:D450)</f>
        <v>16.496000000000002</v>
      </c>
      <c r="E431" s="30">
        <f>SUM(E432:E450)</f>
        <v>65</v>
      </c>
      <c r="F431" s="29">
        <f>SUM(F432:F450)</f>
        <v>48.855</v>
      </c>
      <c r="G431" s="1"/>
    </row>
    <row r="432" spans="1:6" s="1" customFormat="1" ht="15.75" customHeight="1">
      <c r="A432" s="28" t="s">
        <v>25</v>
      </c>
      <c r="B432" s="14"/>
      <c r="C432" s="35">
        <v>5</v>
      </c>
      <c r="D432" s="36">
        <v>1.833</v>
      </c>
      <c r="E432" s="35">
        <v>8</v>
      </c>
      <c r="F432" s="36">
        <v>1.358</v>
      </c>
    </row>
    <row r="433" spans="1:6" s="1" customFormat="1" ht="15.75" customHeight="1">
      <c r="A433" s="28" t="s">
        <v>35</v>
      </c>
      <c r="B433" s="14"/>
      <c r="C433" s="35">
        <v>2</v>
      </c>
      <c r="D433" s="36">
        <v>0.733</v>
      </c>
      <c r="E433" s="35">
        <v>0</v>
      </c>
      <c r="F433" s="36">
        <v>0</v>
      </c>
    </row>
    <row r="434" spans="1:6" s="1" customFormat="1" ht="15.75" customHeight="1">
      <c r="A434" s="28" t="s">
        <v>33</v>
      </c>
      <c r="B434" s="14"/>
      <c r="C434" s="35">
        <v>2</v>
      </c>
      <c r="D434" s="36">
        <v>0.733</v>
      </c>
      <c r="E434" s="35">
        <v>1</v>
      </c>
      <c r="F434" s="36">
        <v>2.048</v>
      </c>
    </row>
    <row r="435" spans="1:6" s="1" customFormat="1" ht="15.75" customHeight="1">
      <c r="A435" s="28" t="s">
        <v>36</v>
      </c>
      <c r="B435" s="14"/>
      <c r="C435" s="35">
        <v>3</v>
      </c>
      <c r="D435" s="36">
        <v>1.1</v>
      </c>
      <c r="E435" s="35">
        <v>8</v>
      </c>
      <c r="F435" s="36">
        <v>4.188</v>
      </c>
    </row>
    <row r="436" spans="1:6" s="1" customFormat="1" ht="15.75" customHeight="1">
      <c r="A436" s="28" t="s">
        <v>21</v>
      </c>
      <c r="B436" s="14"/>
      <c r="C436" s="35">
        <v>5</v>
      </c>
      <c r="D436" s="36">
        <v>1.833</v>
      </c>
      <c r="E436" s="35">
        <v>11</v>
      </c>
      <c r="F436" s="36">
        <v>6.626</v>
      </c>
    </row>
    <row r="437" spans="1:6" s="1" customFormat="1" ht="15.75" customHeight="1">
      <c r="A437" s="28" t="s">
        <v>37</v>
      </c>
      <c r="B437" s="14"/>
      <c r="C437" s="35">
        <v>2</v>
      </c>
      <c r="D437" s="36">
        <v>0.733</v>
      </c>
      <c r="E437" s="35">
        <v>6</v>
      </c>
      <c r="F437" s="36">
        <v>5.722</v>
      </c>
    </row>
    <row r="438" spans="1:6" s="1" customFormat="1" ht="15.75" customHeight="1">
      <c r="A438" s="28" t="s">
        <v>38</v>
      </c>
      <c r="B438" s="14"/>
      <c r="C438" s="35">
        <v>3</v>
      </c>
      <c r="D438" s="36">
        <v>1.1</v>
      </c>
      <c r="E438" s="35">
        <v>1</v>
      </c>
      <c r="F438" s="36">
        <v>1.121</v>
      </c>
    </row>
    <row r="439" spans="1:6" s="1" customFormat="1" ht="15.75" customHeight="1">
      <c r="A439" s="28" t="s">
        <v>41</v>
      </c>
      <c r="B439" s="14"/>
      <c r="C439" s="35">
        <v>5</v>
      </c>
      <c r="D439" s="36">
        <v>1.833</v>
      </c>
      <c r="E439" s="35">
        <v>3</v>
      </c>
      <c r="F439" s="36">
        <v>2.145</v>
      </c>
    </row>
    <row r="440" spans="1:6" s="1" customFormat="1" ht="15.75" customHeight="1">
      <c r="A440" s="28" t="s">
        <v>43</v>
      </c>
      <c r="B440" s="14"/>
      <c r="C440" s="35">
        <v>2</v>
      </c>
      <c r="D440" s="36">
        <v>0.733</v>
      </c>
      <c r="E440" s="35">
        <v>0</v>
      </c>
      <c r="F440" s="36">
        <v>0</v>
      </c>
    </row>
    <row r="441" spans="1:6" s="1" customFormat="1" ht="15.75" customHeight="1">
      <c r="A441" s="28" t="s">
        <v>44</v>
      </c>
      <c r="B441" s="14"/>
      <c r="C441" s="35">
        <v>2</v>
      </c>
      <c r="D441" s="36">
        <v>0.733</v>
      </c>
      <c r="E441" s="35">
        <v>0</v>
      </c>
      <c r="F441" s="36">
        <v>0</v>
      </c>
    </row>
    <row r="442" spans="1:6" s="1" customFormat="1" ht="15.75" customHeight="1">
      <c r="A442" s="28" t="s">
        <v>32</v>
      </c>
      <c r="B442" s="14"/>
      <c r="C442" s="35">
        <v>0</v>
      </c>
      <c r="D442" s="36">
        <v>0</v>
      </c>
      <c r="E442" s="35">
        <v>1</v>
      </c>
      <c r="F442" s="36">
        <v>3.046</v>
      </c>
    </row>
    <row r="443" spans="1:6" s="1" customFormat="1" ht="15.75" customHeight="1">
      <c r="A443" s="28" t="s">
        <v>45</v>
      </c>
      <c r="B443" s="14"/>
      <c r="C443" s="35">
        <v>0</v>
      </c>
      <c r="D443" s="36">
        <v>0</v>
      </c>
      <c r="E443" s="35">
        <v>1</v>
      </c>
      <c r="F443" s="36">
        <v>0.865</v>
      </c>
    </row>
    <row r="444" spans="1:6" s="1" customFormat="1" ht="15.75" customHeight="1">
      <c r="A444" s="28" t="s">
        <v>30</v>
      </c>
      <c r="B444" s="14"/>
      <c r="C444" s="35">
        <v>2</v>
      </c>
      <c r="D444" s="36">
        <v>0.733</v>
      </c>
      <c r="E444" s="35">
        <v>3</v>
      </c>
      <c r="F444" s="36">
        <v>0.987</v>
      </c>
    </row>
    <row r="445" spans="1:6" s="1" customFormat="1" ht="15.75" customHeight="1">
      <c r="A445" s="28" t="s">
        <v>31</v>
      </c>
      <c r="B445" s="14"/>
      <c r="C445" s="35">
        <v>2</v>
      </c>
      <c r="D445" s="36">
        <v>0.733</v>
      </c>
      <c r="E445" s="35">
        <v>5</v>
      </c>
      <c r="F445" s="36">
        <v>2.237</v>
      </c>
    </row>
    <row r="446" spans="1:6" s="1" customFormat="1" ht="15.75" customHeight="1">
      <c r="A446" s="28" t="s">
        <v>46</v>
      </c>
      <c r="B446" s="14"/>
      <c r="C446" s="35">
        <v>3</v>
      </c>
      <c r="D446" s="36">
        <v>1.1</v>
      </c>
      <c r="E446" s="35">
        <v>1</v>
      </c>
      <c r="F446" s="36">
        <v>0.049</v>
      </c>
    </row>
    <row r="447" spans="1:6" s="1" customFormat="1" ht="15.75" customHeight="1">
      <c r="A447" s="28" t="s">
        <v>34</v>
      </c>
      <c r="B447" s="14"/>
      <c r="C447" s="35">
        <v>3</v>
      </c>
      <c r="D447" s="36">
        <v>1.1</v>
      </c>
      <c r="E447" s="35">
        <v>1</v>
      </c>
      <c r="F447" s="36">
        <v>1.049</v>
      </c>
    </row>
    <row r="448" spans="1:6" s="1" customFormat="1" ht="15.75" customHeight="1">
      <c r="A448" s="28" t="s">
        <v>20</v>
      </c>
      <c r="B448" s="14"/>
      <c r="C448" s="35">
        <v>0</v>
      </c>
      <c r="D448" s="36">
        <v>0</v>
      </c>
      <c r="E448" s="35">
        <v>1</v>
      </c>
      <c r="F448" s="36">
        <v>0.562</v>
      </c>
    </row>
    <row r="449" spans="1:6" s="1" customFormat="1" ht="15.75" customHeight="1">
      <c r="A449" s="28" t="s">
        <v>47</v>
      </c>
      <c r="B449" s="14"/>
      <c r="C449" s="35">
        <v>2</v>
      </c>
      <c r="D449" s="36">
        <v>0.733</v>
      </c>
      <c r="E449" s="35">
        <v>3</v>
      </c>
      <c r="F449" s="36">
        <v>5.481</v>
      </c>
    </row>
    <row r="450" spans="1:6" s="1" customFormat="1" ht="15.75" customHeight="1">
      <c r="A450" s="28" t="s">
        <v>22</v>
      </c>
      <c r="B450" s="14"/>
      <c r="C450" s="35">
        <v>2</v>
      </c>
      <c r="D450" s="36">
        <v>0.733</v>
      </c>
      <c r="E450" s="35">
        <v>11</v>
      </c>
      <c r="F450" s="36">
        <v>11.371</v>
      </c>
    </row>
    <row r="451" spans="1:7" s="2" customFormat="1" ht="27.75" customHeight="1">
      <c r="A451" s="47" t="s">
        <v>150</v>
      </c>
      <c r="B451" s="13" t="s">
        <v>144</v>
      </c>
      <c r="C451" s="29">
        <f>SUM(C452:C459)</f>
        <v>0.13</v>
      </c>
      <c r="D451" s="29">
        <f>SUM(D452:D459)</f>
        <v>99.06</v>
      </c>
      <c r="E451" s="29">
        <f>SUM(E452:E459)</f>
        <v>0.256</v>
      </c>
      <c r="F451" s="29">
        <f>SUM(F452:F459)</f>
        <v>98.90299999999999</v>
      </c>
      <c r="G451" s="1"/>
    </row>
    <row r="452" spans="1:6" s="1" customFormat="1" ht="15.75" customHeight="1">
      <c r="A452" s="28" t="s">
        <v>25</v>
      </c>
      <c r="B452" s="14"/>
      <c r="C452" s="36">
        <v>0.01</v>
      </c>
      <c r="D452" s="36">
        <v>7.62</v>
      </c>
      <c r="E452" s="36">
        <v>0.033</v>
      </c>
      <c r="F452" s="36">
        <v>27.144</v>
      </c>
    </row>
    <row r="453" spans="1:6" s="1" customFormat="1" ht="15.75" customHeight="1">
      <c r="A453" s="28" t="s">
        <v>37</v>
      </c>
      <c r="B453" s="14"/>
      <c r="C453" s="36">
        <v>0.005</v>
      </c>
      <c r="D453" s="36">
        <v>3.81</v>
      </c>
      <c r="E453" s="36">
        <v>0.09</v>
      </c>
      <c r="F453" s="36">
        <v>25.775</v>
      </c>
    </row>
    <row r="454" spans="1:6" s="1" customFormat="1" ht="15.75" customHeight="1">
      <c r="A454" s="28" t="s">
        <v>38</v>
      </c>
      <c r="B454" s="14"/>
      <c r="C454" s="36">
        <v>0.015</v>
      </c>
      <c r="D454" s="36">
        <v>11.43</v>
      </c>
      <c r="E454" s="36">
        <v>0.009</v>
      </c>
      <c r="F454" s="36">
        <v>9.775</v>
      </c>
    </row>
    <row r="455" spans="1:6" s="1" customFormat="1" ht="15.75" customHeight="1">
      <c r="A455" s="28" t="s">
        <v>41</v>
      </c>
      <c r="B455" s="14"/>
      <c r="C455" s="36">
        <v>0</v>
      </c>
      <c r="D455" s="36">
        <v>0</v>
      </c>
      <c r="E455" s="36">
        <v>0.006</v>
      </c>
      <c r="F455" s="36">
        <v>2.882</v>
      </c>
    </row>
    <row r="456" spans="1:6" s="1" customFormat="1" ht="15.75" customHeight="1">
      <c r="A456" s="28" t="s">
        <v>32</v>
      </c>
      <c r="B456" s="14"/>
      <c r="C456" s="36">
        <v>0.03</v>
      </c>
      <c r="D456" s="36">
        <v>22.86</v>
      </c>
      <c r="E456" s="36">
        <v>0.013</v>
      </c>
      <c r="F456" s="36">
        <v>11.756</v>
      </c>
    </row>
    <row r="457" spans="1:6" s="1" customFormat="1" ht="15.75" customHeight="1">
      <c r="A457" s="28" t="s">
        <v>45</v>
      </c>
      <c r="B457" s="14"/>
      <c r="C457" s="36">
        <v>0.05</v>
      </c>
      <c r="D457" s="36">
        <v>38.1</v>
      </c>
      <c r="E457" s="36">
        <v>0</v>
      </c>
      <c r="F457" s="36">
        <v>0</v>
      </c>
    </row>
    <row r="458" spans="1:6" s="1" customFormat="1" ht="15.75" customHeight="1">
      <c r="A458" s="28" t="s">
        <v>46</v>
      </c>
      <c r="B458" s="14"/>
      <c r="C458" s="36">
        <v>0.01</v>
      </c>
      <c r="D458" s="36">
        <v>7.62</v>
      </c>
      <c r="E458" s="36">
        <v>0.002</v>
      </c>
      <c r="F458" s="36">
        <v>5.819</v>
      </c>
    </row>
    <row r="459" spans="1:6" s="1" customFormat="1" ht="15.75" customHeight="1">
      <c r="A459" s="28" t="s">
        <v>47</v>
      </c>
      <c r="B459" s="14"/>
      <c r="C459" s="36">
        <v>0.01</v>
      </c>
      <c r="D459" s="36">
        <v>7.62</v>
      </c>
      <c r="E459" s="36">
        <v>0.103</v>
      </c>
      <c r="F459" s="36">
        <v>15.752</v>
      </c>
    </row>
    <row r="460" spans="1:7" s="2" customFormat="1" ht="15.75" customHeight="1">
      <c r="A460" s="13" t="s">
        <v>151</v>
      </c>
      <c r="B460" s="13" t="s">
        <v>144</v>
      </c>
      <c r="C460" s="29">
        <f>SUM(C461:C465)</f>
        <v>0.08</v>
      </c>
      <c r="D460" s="29">
        <f>SUM(D461:D465)</f>
        <v>30.836000000000002</v>
      </c>
      <c r="E460" s="29">
        <f>SUM(E461:E465)</f>
        <v>0.5720000000000001</v>
      </c>
      <c r="F460" s="29">
        <f>SUM(F461:F465)</f>
        <v>146.296</v>
      </c>
      <c r="G460" s="1"/>
    </row>
    <row r="461" spans="1:6" ht="15.75" customHeight="1">
      <c r="A461" s="28" t="s">
        <v>32</v>
      </c>
      <c r="B461" s="14"/>
      <c r="C461" s="36">
        <v>0</v>
      </c>
      <c r="D461" s="36">
        <v>0</v>
      </c>
      <c r="E461" s="36">
        <v>0.014</v>
      </c>
      <c r="F461" s="36">
        <v>15.365</v>
      </c>
    </row>
    <row r="462" spans="1:6" ht="15.75" customHeight="1">
      <c r="A462" s="28" t="s">
        <v>31</v>
      </c>
      <c r="B462" s="14"/>
      <c r="C462" s="36">
        <v>0</v>
      </c>
      <c r="D462" s="36">
        <v>0</v>
      </c>
      <c r="E462" s="36">
        <v>0.003</v>
      </c>
      <c r="F462" s="36">
        <v>3.75</v>
      </c>
    </row>
    <row r="463" spans="1:6" ht="15.75" customHeight="1">
      <c r="A463" s="28" t="s">
        <v>33</v>
      </c>
      <c r="B463" s="14"/>
      <c r="C463" s="36">
        <v>0.04</v>
      </c>
      <c r="D463" s="36">
        <v>20.35</v>
      </c>
      <c r="E463" s="36">
        <v>0</v>
      </c>
      <c r="F463" s="36">
        <v>0</v>
      </c>
    </row>
    <row r="464" spans="1:6" s="1" customFormat="1" ht="15.75" customHeight="1">
      <c r="A464" s="28" t="s">
        <v>46</v>
      </c>
      <c r="B464" s="14"/>
      <c r="C464" s="36">
        <v>0.04</v>
      </c>
      <c r="D464" s="36">
        <v>10.486</v>
      </c>
      <c r="E464" s="36">
        <v>0.549</v>
      </c>
      <c r="F464" s="36">
        <v>124.473</v>
      </c>
    </row>
    <row r="465" spans="1:6" s="1" customFormat="1" ht="15.75" customHeight="1">
      <c r="A465" s="28" t="s">
        <v>34</v>
      </c>
      <c r="B465" s="14"/>
      <c r="C465" s="36">
        <v>0</v>
      </c>
      <c r="D465" s="36">
        <v>0</v>
      </c>
      <c r="E465" s="36">
        <v>0.006</v>
      </c>
      <c r="F465" s="36">
        <v>2.708</v>
      </c>
    </row>
    <row r="466" spans="1:7" s="2" customFormat="1" ht="15.75" customHeight="1">
      <c r="A466" s="13" t="s">
        <v>152</v>
      </c>
      <c r="B466" s="13" t="s">
        <v>153</v>
      </c>
      <c r="C466" s="13">
        <f>SUM(C467:C482)</f>
        <v>26</v>
      </c>
      <c r="D466" s="13">
        <f>SUM(D467:D482)</f>
        <v>187.11999999999998</v>
      </c>
      <c r="E466" s="13">
        <f>SUM(E467:E482)</f>
        <v>33</v>
      </c>
      <c r="F466" s="13">
        <f>SUM(F467:F482)</f>
        <v>338.186</v>
      </c>
      <c r="G466" s="1"/>
    </row>
    <row r="467" spans="1:6" s="1" customFormat="1" ht="15.75" customHeight="1">
      <c r="A467" s="28" t="s">
        <v>35</v>
      </c>
      <c r="B467" s="14"/>
      <c r="C467" s="21">
        <v>4</v>
      </c>
      <c r="D467" s="36">
        <v>30.24</v>
      </c>
      <c r="E467" s="35">
        <v>1</v>
      </c>
      <c r="F467" s="36">
        <v>4.103</v>
      </c>
    </row>
    <row r="468" spans="1:6" s="1" customFormat="1" ht="15.75" customHeight="1">
      <c r="A468" s="28" t="s">
        <v>33</v>
      </c>
      <c r="B468" s="14"/>
      <c r="C468" s="21">
        <v>4</v>
      </c>
      <c r="D468" s="36">
        <v>30.24</v>
      </c>
      <c r="E468" s="35">
        <v>2</v>
      </c>
      <c r="F468" s="36">
        <v>26.071</v>
      </c>
    </row>
    <row r="469" spans="1:6" s="1" customFormat="1" ht="15.75" customHeight="1">
      <c r="A469" s="28" t="s">
        <v>61</v>
      </c>
      <c r="B469" s="14"/>
      <c r="C469" s="21">
        <v>0</v>
      </c>
      <c r="D469" s="36">
        <v>0</v>
      </c>
      <c r="E469" s="35">
        <v>2</v>
      </c>
      <c r="F469" s="36">
        <v>16.282</v>
      </c>
    </row>
    <row r="470" spans="1:6" s="1" customFormat="1" ht="15.75" customHeight="1">
      <c r="A470" s="28" t="s">
        <v>21</v>
      </c>
      <c r="B470" s="14"/>
      <c r="C470" s="21">
        <v>2</v>
      </c>
      <c r="D470" s="36">
        <v>9.98</v>
      </c>
      <c r="E470" s="35">
        <v>0</v>
      </c>
      <c r="F470" s="36">
        <v>0</v>
      </c>
    </row>
    <row r="471" spans="1:6" s="1" customFormat="1" ht="15.75" customHeight="1">
      <c r="A471" s="28" t="s">
        <v>87</v>
      </c>
      <c r="B471" s="14"/>
      <c r="C471" s="21">
        <v>0</v>
      </c>
      <c r="D471" s="36">
        <v>0</v>
      </c>
      <c r="E471" s="35">
        <v>2</v>
      </c>
      <c r="F471" s="36">
        <v>46.418</v>
      </c>
    </row>
    <row r="472" spans="1:6" s="1" customFormat="1" ht="15.75" customHeight="1">
      <c r="A472" s="28" t="s">
        <v>41</v>
      </c>
      <c r="B472" s="14"/>
      <c r="C472" s="21">
        <v>2</v>
      </c>
      <c r="D472" s="36">
        <v>15.96</v>
      </c>
      <c r="E472" s="35">
        <v>1</v>
      </c>
      <c r="F472" s="36">
        <v>11.232</v>
      </c>
    </row>
    <row r="473" spans="1:6" s="1" customFormat="1" ht="15.75" customHeight="1">
      <c r="A473" s="28" t="s">
        <v>56</v>
      </c>
      <c r="B473" s="14"/>
      <c r="C473" s="21">
        <v>0</v>
      </c>
      <c r="D473" s="36">
        <v>0</v>
      </c>
      <c r="E473" s="35">
        <v>2</v>
      </c>
      <c r="F473" s="36">
        <v>7.425</v>
      </c>
    </row>
    <row r="474" spans="1:6" s="1" customFormat="1" ht="15.75" customHeight="1">
      <c r="A474" s="28" t="s">
        <v>32</v>
      </c>
      <c r="B474" s="14"/>
      <c r="C474" s="21">
        <v>0</v>
      </c>
      <c r="D474" s="36">
        <v>0</v>
      </c>
      <c r="E474" s="35">
        <v>2</v>
      </c>
      <c r="F474" s="36">
        <v>22.559</v>
      </c>
    </row>
    <row r="475" spans="1:6" s="1" customFormat="1" ht="15.75" customHeight="1">
      <c r="A475" s="28" t="s">
        <v>86</v>
      </c>
      <c r="B475" s="14"/>
      <c r="C475" s="21">
        <v>0</v>
      </c>
      <c r="D475" s="36">
        <v>0</v>
      </c>
      <c r="E475" s="35">
        <v>2</v>
      </c>
      <c r="F475" s="36">
        <v>31.293</v>
      </c>
    </row>
    <row r="476" spans="1:6" s="1" customFormat="1" ht="15.75" customHeight="1">
      <c r="A476" s="28" t="s">
        <v>117</v>
      </c>
      <c r="B476" s="14"/>
      <c r="C476" s="21">
        <v>4</v>
      </c>
      <c r="D476" s="36">
        <v>30.24</v>
      </c>
      <c r="E476" s="35">
        <v>3</v>
      </c>
      <c r="F476" s="36">
        <v>31.636</v>
      </c>
    </row>
    <row r="477" spans="1:6" s="1" customFormat="1" ht="15.75" customHeight="1">
      <c r="A477" s="28" t="s">
        <v>31</v>
      </c>
      <c r="B477" s="14"/>
      <c r="C477" s="21">
        <v>4</v>
      </c>
      <c r="D477" s="36">
        <v>30.24</v>
      </c>
      <c r="E477" s="35">
        <v>1</v>
      </c>
      <c r="F477" s="36">
        <v>8.903</v>
      </c>
    </row>
    <row r="478" spans="1:6" s="1" customFormat="1" ht="15.75" customHeight="1">
      <c r="A478" s="28" t="s">
        <v>46</v>
      </c>
      <c r="B478" s="14"/>
      <c r="C478" s="21">
        <v>2</v>
      </c>
      <c r="D478" s="36">
        <v>9.98</v>
      </c>
      <c r="E478" s="35">
        <v>3</v>
      </c>
      <c r="F478" s="36">
        <v>23.511</v>
      </c>
    </row>
    <row r="479" spans="1:6" s="1" customFormat="1" ht="15.75" customHeight="1">
      <c r="A479" s="28" t="s">
        <v>118</v>
      </c>
      <c r="B479" s="14"/>
      <c r="C479" s="21">
        <v>4</v>
      </c>
      <c r="D479" s="36">
        <v>30.24</v>
      </c>
      <c r="E479" s="35">
        <v>7</v>
      </c>
      <c r="F479" s="36">
        <v>21.816</v>
      </c>
    </row>
    <row r="480" spans="1:6" s="1" customFormat="1" ht="15.75" customHeight="1">
      <c r="A480" s="28" t="s">
        <v>120</v>
      </c>
      <c r="B480" s="14"/>
      <c r="C480" s="21">
        <v>0</v>
      </c>
      <c r="D480" s="36">
        <v>0</v>
      </c>
      <c r="E480" s="35">
        <v>1</v>
      </c>
      <c r="F480" s="36">
        <v>48.483</v>
      </c>
    </row>
    <row r="481" spans="1:6" s="1" customFormat="1" ht="15.75" customHeight="1">
      <c r="A481" s="28" t="s">
        <v>119</v>
      </c>
      <c r="B481" s="14"/>
      <c r="C481" s="21">
        <v>0</v>
      </c>
      <c r="D481" s="36">
        <v>0</v>
      </c>
      <c r="E481" s="35">
        <v>3</v>
      </c>
      <c r="F481" s="36">
        <v>33.008</v>
      </c>
    </row>
    <row r="482" spans="1:6" s="1" customFormat="1" ht="15.75" customHeight="1">
      <c r="A482" s="28" t="s">
        <v>22</v>
      </c>
      <c r="B482" s="14"/>
      <c r="C482" s="21">
        <v>0</v>
      </c>
      <c r="D482" s="36">
        <v>0</v>
      </c>
      <c r="E482" s="35">
        <v>1</v>
      </c>
      <c r="F482" s="36">
        <v>5.446</v>
      </c>
    </row>
    <row r="483" spans="1:7" s="2" customFormat="1" ht="24" customHeight="1">
      <c r="A483" s="41" t="s">
        <v>154</v>
      </c>
      <c r="B483" s="13" t="s">
        <v>114</v>
      </c>
      <c r="C483" s="13">
        <f>SUM(C484:C491)</f>
        <v>0</v>
      </c>
      <c r="D483" s="13">
        <f>SUM(D484:D491)</f>
        <v>0</v>
      </c>
      <c r="E483" s="13">
        <f>SUM(E484:E491)</f>
        <v>40</v>
      </c>
      <c r="F483" s="13">
        <f>SUM(F484:F491)</f>
        <v>134.38</v>
      </c>
      <c r="G483" s="1"/>
    </row>
    <row r="484" spans="1:6" ht="15.75" customHeight="1">
      <c r="A484" s="28" t="s">
        <v>88</v>
      </c>
      <c r="B484" s="14"/>
      <c r="C484" s="21">
        <v>0</v>
      </c>
      <c r="D484" s="36">
        <v>0</v>
      </c>
      <c r="E484" s="35">
        <v>3</v>
      </c>
      <c r="F484" s="36">
        <v>61.424</v>
      </c>
    </row>
    <row r="485" spans="1:6" ht="15.75" customHeight="1">
      <c r="A485" s="28" t="s">
        <v>109</v>
      </c>
      <c r="B485" s="14"/>
      <c r="C485" s="21">
        <v>0</v>
      </c>
      <c r="D485" s="36">
        <v>0</v>
      </c>
      <c r="E485" s="35">
        <v>7</v>
      </c>
      <c r="F485" s="36">
        <v>12.569</v>
      </c>
    </row>
    <row r="486" spans="1:6" ht="15.75" customHeight="1">
      <c r="A486" s="28" t="s">
        <v>37</v>
      </c>
      <c r="B486" s="14"/>
      <c r="C486" s="21">
        <v>0</v>
      </c>
      <c r="D486" s="36">
        <v>0</v>
      </c>
      <c r="E486" s="35">
        <v>1</v>
      </c>
      <c r="F486" s="36">
        <v>1.164</v>
      </c>
    </row>
    <row r="487" spans="1:6" ht="15.75" customHeight="1">
      <c r="A487" s="28" t="s">
        <v>64</v>
      </c>
      <c r="B487" s="14"/>
      <c r="C487" s="21">
        <v>0</v>
      </c>
      <c r="D487" s="36">
        <v>0</v>
      </c>
      <c r="E487" s="35">
        <v>2</v>
      </c>
      <c r="F487" s="36">
        <v>4.353</v>
      </c>
    </row>
    <row r="488" spans="1:6" ht="15.75" customHeight="1">
      <c r="A488" s="28" t="s">
        <v>65</v>
      </c>
      <c r="B488" s="14"/>
      <c r="C488" s="21">
        <v>0</v>
      </c>
      <c r="D488" s="36">
        <v>0</v>
      </c>
      <c r="E488" s="35">
        <v>1</v>
      </c>
      <c r="F488" s="36">
        <v>1.059</v>
      </c>
    </row>
    <row r="489" spans="1:6" ht="15.75" customHeight="1">
      <c r="A489" s="28" t="s">
        <v>31</v>
      </c>
      <c r="B489" s="14"/>
      <c r="C489" s="21">
        <v>0</v>
      </c>
      <c r="D489" s="36">
        <v>0</v>
      </c>
      <c r="E489" s="35">
        <v>9</v>
      </c>
      <c r="F489" s="36">
        <v>22.594</v>
      </c>
    </row>
    <row r="490" spans="1:6" ht="15.75" customHeight="1">
      <c r="A490" s="28" t="s">
        <v>83</v>
      </c>
      <c r="B490" s="14"/>
      <c r="C490" s="21">
        <v>0</v>
      </c>
      <c r="D490" s="36">
        <v>0</v>
      </c>
      <c r="E490" s="35">
        <v>5</v>
      </c>
      <c r="F490" s="36">
        <v>14.006</v>
      </c>
    </row>
    <row r="491" spans="1:6" ht="15.75" customHeight="1">
      <c r="A491" s="28" t="s">
        <v>110</v>
      </c>
      <c r="B491" s="14"/>
      <c r="C491" s="21">
        <v>0</v>
      </c>
      <c r="D491" s="36">
        <v>0</v>
      </c>
      <c r="E491" s="35">
        <v>12</v>
      </c>
      <c r="F491" s="36">
        <v>17.211</v>
      </c>
    </row>
    <row r="492" spans="1:7" s="2" customFormat="1" ht="15.75" customHeight="1">
      <c r="A492" s="18" t="s">
        <v>155</v>
      </c>
      <c r="B492" s="18" t="s">
        <v>114</v>
      </c>
      <c r="C492" s="18">
        <v>0</v>
      </c>
      <c r="D492" s="32">
        <v>0</v>
      </c>
      <c r="E492" s="31">
        <f>SUM(E493:E499)</f>
        <v>9</v>
      </c>
      <c r="F492" s="32">
        <v>11.239</v>
      </c>
      <c r="G492" s="1"/>
    </row>
    <row r="493" spans="1:7" s="2" customFormat="1" ht="15.75" customHeight="1">
      <c r="A493" s="43" t="s">
        <v>48</v>
      </c>
      <c r="B493" s="14"/>
      <c r="C493" s="21">
        <v>0</v>
      </c>
      <c r="D493" s="36">
        <v>0</v>
      </c>
      <c r="E493" s="35">
        <v>1</v>
      </c>
      <c r="F493" s="36">
        <v>0.756</v>
      </c>
      <c r="G493" s="1"/>
    </row>
    <row r="494" spans="1:7" s="2" customFormat="1" ht="15.75" customHeight="1">
      <c r="A494" s="46" t="s">
        <v>37</v>
      </c>
      <c r="B494" s="14"/>
      <c r="C494" s="21">
        <v>0</v>
      </c>
      <c r="D494" s="36">
        <v>0</v>
      </c>
      <c r="E494" s="35">
        <v>1</v>
      </c>
      <c r="F494" s="36">
        <v>0.564</v>
      </c>
      <c r="G494" s="1"/>
    </row>
    <row r="495" spans="1:6" s="1" customFormat="1" ht="15.75" customHeight="1">
      <c r="A495" s="28" t="s">
        <v>41</v>
      </c>
      <c r="B495" s="14"/>
      <c r="C495" s="21">
        <v>0</v>
      </c>
      <c r="D495" s="36">
        <v>0</v>
      </c>
      <c r="E495" s="35">
        <v>1</v>
      </c>
      <c r="F495" s="36">
        <v>3.254</v>
      </c>
    </row>
    <row r="496" spans="1:6" s="1" customFormat="1" ht="15.75" customHeight="1">
      <c r="A496" s="28" t="s">
        <v>34</v>
      </c>
      <c r="B496" s="14"/>
      <c r="C496" s="21">
        <v>0</v>
      </c>
      <c r="D496" s="36">
        <v>0</v>
      </c>
      <c r="E496" s="35">
        <v>1</v>
      </c>
      <c r="F496" s="36">
        <v>2.068</v>
      </c>
    </row>
    <row r="497" spans="1:6" s="1" customFormat="1" ht="15.75" customHeight="1">
      <c r="A497" s="43" t="s">
        <v>89</v>
      </c>
      <c r="B497" s="14"/>
      <c r="C497" s="21">
        <v>0</v>
      </c>
      <c r="D497" s="36">
        <v>0</v>
      </c>
      <c r="E497" s="35">
        <v>2</v>
      </c>
      <c r="F497" s="36">
        <v>1.709</v>
      </c>
    </row>
    <row r="498" spans="1:6" s="1" customFormat="1" ht="15.75" customHeight="1">
      <c r="A498" s="43" t="s">
        <v>92</v>
      </c>
      <c r="B498" s="14"/>
      <c r="C498" s="21">
        <v>0</v>
      </c>
      <c r="D498" s="36">
        <v>0</v>
      </c>
      <c r="E498" s="35">
        <v>1</v>
      </c>
      <c r="F498" s="36">
        <v>0.965</v>
      </c>
    </row>
    <row r="499" spans="1:6" s="1" customFormat="1" ht="15.75" customHeight="1">
      <c r="A499" s="43" t="s">
        <v>90</v>
      </c>
      <c r="B499" s="14"/>
      <c r="C499" s="21">
        <v>0</v>
      </c>
      <c r="D499" s="36">
        <v>0</v>
      </c>
      <c r="E499" s="35">
        <v>2</v>
      </c>
      <c r="F499" s="36">
        <v>1.923</v>
      </c>
    </row>
    <row r="500" spans="1:7" s="2" customFormat="1" ht="15.75" customHeight="1">
      <c r="A500" s="18" t="s">
        <v>101</v>
      </c>
      <c r="B500" s="14" t="s">
        <v>69</v>
      </c>
      <c r="C500" s="13">
        <v>0</v>
      </c>
      <c r="D500" s="29">
        <v>0</v>
      </c>
      <c r="E500" s="29">
        <v>9</v>
      </c>
      <c r="F500" s="29">
        <v>3.128</v>
      </c>
      <c r="G500" s="1"/>
    </row>
    <row r="501" spans="1:7" s="2" customFormat="1" ht="15.75" customHeight="1">
      <c r="A501" s="43" t="s">
        <v>35</v>
      </c>
      <c r="B501" s="14"/>
      <c r="C501" s="21">
        <v>0</v>
      </c>
      <c r="D501" s="36">
        <v>0</v>
      </c>
      <c r="E501" s="35">
        <v>1</v>
      </c>
      <c r="F501" s="36">
        <v>0.724</v>
      </c>
      <c r="G501" s="1"/>
    </row>
    <row r="502" spans="1:7" s="2" customFormat="1" ht="15.75" customHeight="1">
      <c r="A502" s="43" t="s">
        <v>33</v>
      </c>
      <c r="B502" s="14"/>
      <c r="C502" s="21">
        <v>0</v>
      </c>
      <c r="D502" s="36">
        <v>0</v>
      </c>
      <c r="E502" s="35">
        <v>1</v>
      </c>
      <c r="F502" s="36">
        <v>0.724</v>
      </c>
      <c r="G502" s="1"/>
    </row>
    <row r="503" spans="1:7" s="2" customFormat="1" ht="15.75" customHeight="1">
      <c r="A503" s="43" t="s">
        <v>21</v>
      </c>
      <c r="B503" s="14"/>
      <c r="C503" s="21">
        <v>0</v>
      </c>
      <c r="D503" s="36">
        <v>0</v>
      </c>
      <c r="E503" s="35">
        <v>1</v>
      </c>
      <c r="F503" s="36">
        <v>0.724</v>
      </c>
      <c r="G503" s="1"/>
    </row>
    <row r="504" spans="1:7" s="2" customFormat="1" ht="15.75" customHeight="1">
      <c r="A504" s="43" t="s">
        <v>96</v>
      </c>
      <c r="B504" s="14"/>
      <c r="C504" s="21">
        <v>0</v>
      </c>
      <c r="D504" s="36">
        <v>0</v>
      </c>
      <c r="E504" s="35">
        <v>6</v>
      </c>
      <c r="F504" s="36">
        <v>0.956</v>
      </c>
      <c r="G504" s="1"/>
    </row>
    <row r="505" spans="1:7" s="2" customFormat="1" ht="15.75" customHeight="1">
      <c r="A505" s="13" t="s">
        <v>156</v>
      </c>
      <c r="B505" s="13" t="s">
        <v>69</v>
      </c>
      <c r="C505" s="13">
        <f>SUM(C506:C506)</f>
        <v>8</v>
      </c>
      <c r="D505" s="23">
        <f>SUM(D506)</f>
        <v>86</v>
      </c>
      <c r="E505" s="30">
        <v>4</v>
      </c>
      <c r="F505" s="29">
        <v>12.6</v>
      </c>
      <c r="G505" s="1"/>
    </row>
    <row r="506" spans="1:6" s="1" customFormat="1" ht="15.75" customHeight="1">
      <c r="A506" s="28" t="s">
        <v>64</v>
      </c>
      <c r="B506" s="14"/>
      <c r="C506" s="21">
        <v>8</v>
      </c>
      <c r="D506" s="36">
        <v>86</v>
      </c>
      <c r="E506" s="35">
        <v>4</v>
      </c>
      <c r="F506" s="36">
        <v>12.6</v>
      </c>
    </row>
    <row r="507" spans="1:6" s="1" customFormat="1" ht="24" customHeight="1">
      <c r="A507" s="41" t="s">
        <v>157</v>
      </c>
      <c r="B507" s="18" t="s">
        <v>69</v>
      </c>
      <c r="C507" s="13">
        <v>0</v>
      </c>
      <c r="D507" s="29">
        <v>0</v>
      </c>
      <c r="E507" s="30">
        <f>SUM(E508:E522)</f>
        <v>41</v>
      </c>
      <c r="F507" s="29">
        <f>SUM(F508:F522)</f>
        <v>58.412000000000006</v>
      </c>
    </row>
    <row r="508" spans="1:7" s="2" customFormat="1" ht="15.75" customHeight="1">
      <c r="A508" s="28" t="s">
        <v>25</v>
      </c>
      <c r="B508" s="14"/>
      <c r="C508" s="21">
        <v>0</v>
      </c>
      <c r="D508" s="36">
        <v>0</v>
      </c>
      <c r="E508" s="35">
        <f>2</f>
        <v>2</v>
      </c>
      <c r="F508" s="36">
        <v>2.806</v>
      </c>
      <c r="G508" s="1"/>
    </row>
    <row r="509" spans="1:7" s="2" customFormat="1" ht="15.75" customHeight="1">
      <c r="A509" s="28" t="s">
        <v>35</v>
      </c>
      <c r="B509" s="14"/>
      <c r="C509" s="21">
        <v>0</v>
      </c>
      <c r="D509" s="36">
        <v>0</v>
      </c>
      <c r="E509" s="35">
        <f>2</f>
        <v>2</v>
      </c>
      <c r="F509" s="36">
        <v>1.518</v>
      </c>
      <c r="G509" s="1"/>
    </row>
    <row r="510" spans="1:7" s="2" customFormat="1" ht="15.75" customHeight="1">
      <c r="A510" s="28" t="s">
        <v>33</v>
      </c>
      <c r="B510" s="14"/>
      <c r="C510" s="21">
        <v>0</v>
      </c>
      <c r="D510" s="36">
        <v>0</v>
      </c>
      <c r="E510" s="35">
        <f>1+3+2</f>
        <v>6</v>
      </c>
      <c r="F510" s="36">
        <f>2.067+1.778+3.139</f>
        <v>6.984</v>
      </c>
      <c r="G510" s="1"/>
    </row>
    <row r="511" spans="1:7" s="2" customFormat="1" ht="15.75" customHeight="1">
      <c r="A511" s="28" t="s">
        <v>36</v>
      </c>
      <c r="B511" s="14"/>
      <c r="C511" s="21">
        <v>0</v>
      </c>
      <c r="D511" s="36">
        <v>0</v>
      </c>
      <c r="E511" s="35">
        <f>2</f>
        <v>2</v>
      </c>
      <c r="F511" s="36">
        <f>12.5</f>
        <v>12.5</v>
      </c>
      <c r="G511" s="1"/>
    </row>
    <row r="512" spans="1:7" s="2" customFormat="1" ht="15.75" customHeight="1">
      <c r="A512" s="28" t="s">
        <v>21</v>
      </c>
      <c r="B512" s="14"/>
      <c r="C512" s="21">
        <v>0</v>
      </c>
      <c r="D512" s="36">
        <v>0</v>
      </c>
      <c r="E512" s="35">
        <f>1</f>
        <v>1</v>
      </c>
      <c r="F512" s="36">
        <f>0.259</f>
        <v>0.259</v>
      </c>
      <c r="G512" s="1"/>
    </row>
    <row r="513" spans="1:6" ht="15.75" customHeight="1">
      <c r="A513" s="28" t="s">
        <v>40</v>
      </c>
      <c r="B513" s="14"/>
      <c r="C513" s="21">
        <v>0</v>
      </c>
      <c r="D513" s="36">
        <v>0</v>
      </c>
      <c r="E513" s="35">
        <f>1+1+1</f>
        <v>3</v>
      </c>
      <c r="F513" s="36">
        <f>0.452+1.259+0.452</f>
        <v>2.163</v>
      </c>
    </row>
    <row r="514" spans="1:6" ht="15.75" customHeight="1">
      <c r="A514" s="28" t="s">
        <v>43</v>
      </c>
      <c r="B514" s="14"/>
      <c r="C514" s="21">
        <v>0</v>
      </c>
      <c r="D514" s="36">
        <v>0</v>
      </c>
      <c r="E514" s="35">
        <f>1</f>
        <v>1</v>
      </c>
      <c r="F514" s="36">
        <f>0.259</f>
        <v>0.259</v>
      </c>
    </row>
    <row r="515" spans="1:6" ht="15.75" customHeight="1">
      <c r="A515" s="28" t="s">
        <v>44</v>
      </c>
      <c r="B515" s="14"/>
      <c r="C515" s="21">
        <v>0</v>
      </c>
      <c r="D515" s="36">
        <v>0</v>
      </c>
      <c r="E515" s="35">
        <f>2</f>
        <v>2</v>
      </c>
      <c r="F515" s="36">
        <f>1.518</f>
        <v>1.518</v>
      </c>
    </row>
    <row r="516" spans="1:6" ht="15.75" customHeight="1">
      <c r="A516" s="28" t="s">
        <v>30</v>
      </c>
      <c r="B516" s="14"/>
      <c r="C516" s="21">
        <v>0</v>
      </c>
      <c r="D516" s="36">
        <v>0</v>
      </c>
      <c r="E516" s="35">
        <f>2</f>
        <v>2</v>
      </c>
      <c r="F516" s="36">
        <f>0.519</f>
        <v>0.519</v>
      </c>
    </row>
    <row r="517" spans="1:6" ht="15.75" customHeight="1">
      <c r="A517" s="28" t="s">
        <v>31</v>
      </c>
      <c r="B517" s="14"/>
      <c r="C517" s="21">
        <v>0</v>
      </c>
      <c r="D517" s="36">
        <v>0</v>
      </c>
      <c r="E517" s="35">
        <f>1+1+1+2</f>
        <v>5</v>
      </c>
      <c r="F517" s="36">
        <f>1.067+0.259+1.259+2.139</f>
        <v>4.724</v>
      </c>
    </row>
    <row r="518" spans="1:6" ht="15.75" customHeight="1">
      <c r="A518" s="28" t="s">
        <v>46</v>
      </c>
      <c r="B518" s="14"/>
      <c r="C518" s="21">
        <v>2</v>
      </c>
      <c r="D518" s="36">
        <v>40</v>
      </c>
      <c r="E518" s="35">
        <f>1+1</f>
        <v>2</v>
      </c>
      <c r="F518" s="36">
        <f>0.259+0.259</f>
        <v>0.518</v>
      </c>
    </row>
    <row r="519" spans="1:6" ht="15.75" customHeight="1">
      <c r="A519" s="28" t="s">
        <v>34</v>
      </c>
      <c r="B519" s="14"/>
      <c r="C519" s="21">
        <v>0</v>
      </c>
      <c r="D519" s="36">
        <v>0</v>
      </c>
      <c r="E519" s="35">
        <f>1</f>
        <v>1</v>
      </c>
      <c r="F519" s="36">
        <f>0.259</f>
        <v>0.259</v>
      </c>
    </row>
    <row r="520" spans="1:6" ht="15.75" customHeight="1">
      <c r="A520" s="28" t="s">
        <v>20</v>
      </c>
      <c r="B520" s="14"/>
      <c r="C520" s="21">
        <v>0</v>
      </c>
      <c r="D520" s="36">
        <v>0</v>
      </c>
      <c r="E520" s="35">
        <f>1+1+1</f>
        <v>3</v>
      </c>
      <c r="F520" s="36">
        <f>1.155+0.259+1.155</f>
        <v>2.569</v>
      </c>
    </row>
    <row r="521" spans="1:6" ht="15.75" customHeight="1">
      <c r="A521" s="28" t="s">
        <v>47</v>
      </c>
      <c r="B521" s="14"/>
      <c r="C521" s="21">
        <v>0</v>
      </c>
      <c r="D521" s="36">
        <v>0</v>
      </c>
      <c r="E521" s="35">
        <f>2+3+1</f>
        <v>6</v>
      </c>
      <c r="F521" s="36">
        <f>5.232+1.778+12.413</f>
        <v>19.423000000000002</v>
      </c>
    </row>
    <row r="522" spans="1:6" ht="15.75" customHeight="1">
      <c r="A522" s="28" t="s">
        <v>22</v>
      </c>
      <c r="B522" s="14"/>
      <c r="C522" s="21">
        <v>0</v>
      </c>
      <c r="D522" s="36">
        <v>0</v>
      </c>
      <c r="E522" s="35">
        <f>1+1+1</f>
        <v>3</v>
      </c>
      <c r="F522" s="36">
        <f>1.067+0.259+1.067</f>
        <v>2.393</v>
      </c>
    </row>
    <row r="523" spans="1:7" s="2" customFormat="1" ht="15.75" customHeight="1">
      <c r="A523" s="18" t="s">
        <v>158</v>
      </c>
      <c r="B523" s="18" t="s">
        <v>69</v>
      </c>
      <c r="C523" s="18">
        <v>0</v>
      </c>
      <c r="D523" s="32">
        <v>0</v>
      </c>
      <c r="E523" s="31">
        <f>SUM(E524:E530)</f>
        <v>29</v>
      </c>
      <c r="F523" s="32">
        <f>SUM(F524:F530)</f>
        <v>13.453</v>
      </c>
      <c r="G523" s="1"/>
    </row>
    <row r="524" spans="1:7" s="2" customFormat="1" ht="15.75" customHeight="1">
      <c r="A524" s="28" t="s">
        <v>38</v>
      </c>
      <c r="B524" s="14"/>
      <c r="C524" s="21">
        <v>0</v>
      </c>
      <c r="D524" s="36">
        <v>0</v>
      </c>
      <c r="E524" s="35">
        <v>1</v>
      </c>
      <c r="F524" s="36">
        <v>2.155</v>
      </c>
      <c r="G524" s="1"/>
    </row>
    <row r="525" spans="1:7" s="2" customFormat="1" ht="15.75" customHeight="1">
      <c r="A525" s="28" t="s">
        <v>39</v>
      </c>
      <c r="B525" s="14"/>
      <c r="C525" s="21">
        <v>0</v>
      </c>
      <c r="D525" s="36">
        <v>0</v>
      </c>
      <c r="E525" s="35">
        <v>1</v>
      </c>
      <c r="F525" s="36">
        <v>2.155</v>
      </c>
      <c r="G525" s="1"/>
    </row>
    <row r="526" spans="1:7" s="2" customFormat="1" ht="15.75" customHeight="1">
      <c r="A526" s="28" t="s">
        <v>40</v>
      </c>
      <c r="B526" s="14"/>
      <c r="C526" s="21">
        <v>0</v>
      </c>
      <c r="D526" s="36">
        <v>0</v>
      </c>
      <c r="E526" s="35">
        <v>1</v>
      </c>
      <c r="F526" s="36">
        <v>2.155</v>
      </c>
      <c r="G526" s="1"/>
    </row>
    <row r="527" spans="1:6" s="1" customFormat="1" ht="15.75" customHeight="1">
      <c r="A527" s="28" t="s">
        <v>91</v>
      </c>
      <c r="B527" s="14"/>
      <c r="C527" s="21">
        <v>0</v>
      </c>
      <c r="D527" s="36">
        <v>0</v>
      </c>
      <c r="E527" s="35">
        <v>1</v>
      </c>
      <c r="F527" s="36">
        <v>1.085</v>
      </c>
    </row>
    <row r="528" spans="1:6" s="1" customFormat="1" ht="15.75" customHeight="1">
      <c r="A528" s="48" t="s">
        <v>38</v>
      </c>
      <c r="B528" s="14"/>
      <c r="C528" s="21">
        <v>0</v>
      </c>
      <c r="D528" s="36">
        <v>0</v>
      </c>
      <c r="E528" s="35">
        <v>1</v>
      </c>
      <c r="F528" s="36">
        <v>1.164</v>
      </c>
    </row>
    <row r="529" spans="1:6" s="1" customFormat="1" ht="15.75" customHeight="1">
      <c r="A529" s="28" t="s">
        <v>59</v>
      </c>
      <c r="B529" s="14"/>
      <c r="C529" s="21">
        <v>0</v>
      </c>
      <c r="D529" s="36">
        <v>0</v>
      </c>
      <c r="E529" s="35">
        <v>12</v>
      </c>
      <c r="F529" s="36">
        <v>2.591</v>
      </c>
    </row>
    <row r="530" spans="1:6" s="1" customFormat="1" ht="15.75" customHeight="1">
      <c r="A530" s="28" t="s">
        <v>58</v>
      </c>
      <c r="B530" s="14"/>
      <c r="C530" s="21">
        <v>0</v>
      </c>
      <c r="D530" s="36">
        <v>0</v>
      </c>
      <c r="E530" s="35">
        <v>12</v>
      </c>
      <c r="F530" s="36">
        <v>2.148</v>
      </c>
    </row>
    <row r="531" spans="1:7" s="2" customFormat="1" ht="15.75" customHeight="1">
      <c r="A531" s="13" t="s">
        <v>16</v>
      </c>
      <c r="B531" s="13" t="s">
        <v>18</v>
      </c>
      <c r="C531" s="13">
        <f>SUM(C532:C534)</f>
        <v>0.06</v>
      </c>
      <c r="D531" s="29">
        <f>SUM(D532:D534)</f>
        <v>60</v>
      </c>
      <c r="E531" s="29">
        <v>0.18</v>
      </c>
      <c r="F531" s="29">
        <v>45.008</v>
      </c>
      <c r="G531" s="1"/>
    </row>
    <row r="532" spans="1:6" s="1" customFormat="1" ht="15.75" customHeight="1">
      <c r="A532" s="28" t="s">
        <v>45</v>
      </c>
      <c r="B532" s="14"/>
      <c r="C532" s="21">
        <v>0.02</v>
      </c>
      <c r="D532" s="36">
        <v>20</v>
      </c>
      <c r="E532" s="36">
        <v>0</v>
      </c>
      <c r="F532" s="36">
        <v>0</v>
      </c>
    </row>
    <row r="533" spans="1:6" s="1" customFormat="1" ht="15.75" customHeight="1">
      <c r="A533" s="28" t="s">
        <v>59</v>
      </c>
      <c r="B533" s="14"/>
      <c r="C533" s="21">
        <v>0.02</v>
      </c>
      <c r="D533" s="36">
        <v>20</v>
      </c>
      <c r="E533" s="36">
        <v>0.18</v>
      </c>
      <c r="F533" s="36">
        <v>45.008</v>
      </c>
    </row>
    <row r="534" spans="1:6" s="1" customFormat="1" ht="15.75" customHeight="1">
      <c r="A534" s="28" t="s">
        <v>47</v>
      </c>
      <c r="B534" s="14"/>
      <c r="C534" s="21">
        <v>0.02</v>
      </c>
      <c r="D534" s="36">
        <v>20</v>
      </c>
      <c r="E534" s="36">
        <v>0</v>
      </c>
      <c r="F534" s="36">
        <v>0</v>
      </c>
    </row>
    <row r="535" spans="1:7" s="2" customFormat="1" ht="15.75" customHeight="1">
      <c r="A535" s="18" t="s">
        <v>29</v>
      </c>
      <c r="B535" s="18" t="s">
        <v>95</v>
      </c>
      <c r="C535" s="13">
        <v>0</v>
      </c>
      <c r="D535" s="29">
        <v>0</v>
      </c>
      <c r="E535" s="33">
        <v>0</v>
      </c>
      <c r="F535" s="29">
        <v>0</v>
      </c>
      <c r="G535" s="1"/>
    </row>
    <row r="536" spans="1:7" s="2" customFormat="1" ht="15.75" customHeight="1">
      <c r="A536" s="43" t="s">
        <v>42</v>
      </c>
      <c r="B536" s="18"/>
      <c r="C536" s="21">
        <v>0</v>
      </c>
      <c r="D536" s="36">
        <v>0</v>
      </c>
      <c r="E536" s="49">
        <v>90</v>
      </c>
      <c r="F536" s="36">
        <v>27.518</v>
      </c>
      <c r="G536" s="1"/>
    </row>
    <row r="537" spans="1:7" s="2" customFormat="1" ht="15.75" customHeight="1">
      <c r="A537" s="13" t="s">
        <v>17</v>
      </c>
      <c r="B537" s="13" t="s">
        <v>114</v>
      </c>
      <c r="C537" s="13">
        <f>SUM(C538:C542)</f>
        <v>35</v>
      </c>
      <c r="D537" s="13">
        <f>SUM(D538:D542)</f>
        <v>176.94</v>
      </c>
      <c r="E537" s="13">
        <f>SUM(E538:E542)</f>
        <v>50</v>
      </c>
      <c r="F537" s="13">
        <f>SUM(F538:F542)</f>
        <v>47.346999999999994</v>
      </c>
      <c r="G537" s="1"/>
    </row>
    <row r="538" spans="1:6" s="1" customFormat="1" ht="15.75" customHeight="1">
      <c r="A538" s="28" t="s">
        <v>38</v>
      </c>
      <c r="B538" s="14"/>
      <c r="C538" s="21">
        <v>1</v>
      </c>
      <c r="D538" s="36">
        <v>13.18</v>
      </c>
      <c r="E538" s="35">
        <v>0</v>
      </c>
      <c r="F538" s="36">
        <v>0</v>
      </c>
    </row>
    <row r="539" spans="1:6" s="1" customFormat="1" ht="15.75" customHeight="1">
      <c r="A539" s="28" t="s">
        <v>39</v>
      </c>
      <c r="B539" s="14"/>
      <c r="C539" s="21">
        <v>1</v>
      </c>
      <c r="D539" s="36">
        <v>14.18</v>
      </c>
      <c r="E539" s="35">
        <v>1</v>
      </c>
      <c r="F539" s="36">
        <v>1.872</v>
      </c>
    </row>
    <row r="540" spans="1:6" s="1" customFormat="1" ht="15.75" customHeight="1">
      <c r="A540" s="28" t="s">
        <v>40</v>
      </c>
      <c r="B540" s="14"/>
      <c r="C540" s="21">
        <v>1</v>
      </c>
      <c r="D540" s="36">
        <v>14.18</v>
      </c>
      <c r="E540" s="35">
        <v>1</v>
      </c>
      <c r="F540" s="36">
        <v>1.872</v>
      </c>
    </row>
    <row r="541" spans="1:6" s="1" customFormat="1" ht="15.75" customHeight="1">
      <c r="A541" s="28" t="s">
        <v>46</v>
      </c>
      <c r="B541" s="14"/>
      <c r="C541" s="21">
        <v>16</v>
      </c>
      <c r="D541" s="36">
        <v>67.7</v>
      </c>
      <c r="E541" s="35">
        <v>32</v>
      </c>
      <c r="F541" s="36">
        <v>20.862</v>
      </c>
    </row>
    <row r="542" spans="1:6" s="1" customFormat="1" ht="15.75" customHeight="1">
      <c r="A542" s="28" t="s">
        <v>47</v>
      </c>
      <c r="B542" s="14"/>
      <c r="C542" s="21">
        <v>16</v>
      </c>
      <c r="D542" s="36">
        <v>67.7</v>
      </c>
      <c r="E542" s="35">
        <v>16</v>
      </c>
      <c r="F542" s="36">
        <v>22.741</v>
      </c>
    </row>
    <row r="543" spans="1:7" s="2" customFormat="1" ht="15.75" customHeight="1">
      <c r="A543" s="19" t="s">
        <v>159</v>
      </c>
      <c r="B543" s="19" t="s">
        <v>144</v>
      </c>
      <c r="C543" s="34">
        <f>SUM(C549:C559)</f>
        <v>0.533</v>
      </c>
      <c r="D543" s="34">
        <f>SUM(D549:D559)</f>
        <v>275.07599999999996</v>
      </c>
      <c r="E543" s="29">
        <f>SUM(E544:E559)</f>
        <v>0.037000000000000005</v>
      </c>
      <c r="F543" s="29">
        <f>SUM(F544:F559)</f>
        <v>63.696999999999996</v>
      </c>
      <c r="G543" s="1"/>
    </row>
    <row r="544" spans="1:6" ht="15.75" customHeight="1">
      <c r="A544" s="28" t="s">
        <v>25</v>
      </c>
      <c r="B544" s="20"/>
      <c r="C544" s="51">
        <v>0</v>
      </c>
      <c r="D544" s="50">
        <v>0</v>
      </c>
      <c r="E544" s="36">
        <v>0.003</v>
      </c>
      <c r="F544" s="36">
        <v>1.05</v>
      </c>
    </row>
    <row r="545" spans="1:6" s="1" customFormat="1" ht="15.75" customHeight="1">
      <c r="A545" s="28" t="s">
        <v>35</v>
      </c>
      <c r="B545" s="20"/>
      <c r="C545" s="51">
        <v>0</v>
      </c>
      <c r="D545" s="50">
        <v>0</v>
      </c>
      <c r="E545" s="36">
        <v>0.003</v>
      </c>
      <c r="F545" s="36">
        <v>1.252</v>
      </c>
    </row>
    <row r="546" spans="1:6" ht="15.75" customHeight="1">
      <c r="A546" s="28" t="s">
        <v>36</v>
      </c>
      <c r="B546" s="20"/>
      <c r="C546" s="51">
        <v>0</v>
      </c>
      <c r="D546" s="50">
        <v>0</v>
      </c>
      <c r="E546" s="36">
        <v>0.002</v>
      </c>
      <c r="F546" s="36">
        <v>0.929</v>
      </c>
    </row>
    <row r="547" spans="1:6" ht="15.75" customHeight="1">
      <c r="A547" s="28" t="s">
        <v>21</v>
      </c>
      <c r="B547" s="20"/>
      <c r="C547" s="51">
        <v>0</v>
      </c>
      <c r="D547" s="50">
        <v>0</v>
      </c>
      <c r="E547" s="36">
        <v>0.006</v>
      </c>
      <c r="F547" s="36">
        <v>2.343</v>
      </c>
    </row>
    <row r="548" spans="1:6" ht="15.75" customHeight="1">
      <c r="A548" s="28" t="s">
        <v>38</v>
      </c>
      <c r="B548" s="20"/>
      <c r="C548" s="51">
        <v>0</v>
      </c>
      <c r="D548" s="50">
        <v>0</v>
      </c>
      <c r="E548" s="36">
        <v>0.001</v>
      </c>
      <c r="F548" s="36">
        <v>0.485</v>
      </c>
    </row>
    <row r="549" spans="1:6" ht="15.75" customHeight="1">
      <c r="A549" s="28" t="s">
        <v>39</v>
      </c>
      <c r="B549" s="20"/>
      <c r="C549" s="50">
        <v>0.003</v>
      </c>
      <c r="D549" s="50">
        <v>1.751</v>
      </c>
      <c r="E549" s="36">
        <v>0</v>
      </c>
      <c r="F549" s="36">
        <v>48.55</v>
      </c>
    </row>
    <row r="550" spans="1:6" ht="15.75" customHeight="1">
      <c r="A550" s="28" t="s">
        <v>41</v>
      </c>
      <c r="B550" s="20"/>
      <c r="C550" s="50">
        <v>0.52</v>
      </c>
      <c r="D550" s="50">
        <v>267.488</v>
      </c>
      <c r="E550" s="36">
        <v>0.004</v>
      </c>
      <c r="F550" s="36">
        <v>1.575</v>
      </c>
    </row>
    <row r="551" spans="1:6" s="1" customFormat="1" ht="15.75" customHeight="1">
      <c r="A551" s="28" t="s">
        <v>43</v>
      </c>
      <c r="B551" s="20"/>
      <c r="C551" s="50">
        <v>0.004</v>
      </c>
      <c r="D551" s="50">
        <v>2.335</v>
      </c>
      <c r="E551" s="36">
        <v>0.003</v>
      </c>
      <c r="F551" s="36">
        <v>1.05</v>
      </c>
    </row>
    <row r="552" spans="1:6" s="1" customFormat="1" ht="15.75" customHeight="1">
      <c r="A552" s="28" t="s">
        <v>32</v>
      </c>
      <c r="B552" s="20"/>
      <c r="C552" s="51">
        <v>0</v>
      </c>
      <c r="D552" s="50">
        <v>0</v>
      </c>
      <c r="E552" s="36">
        <v>0.001</v>
      </c>
      <c r="F552" s="36">
        <v>0.363</v>
      </c>
    </row>
    <row r="553" spans="1:6" s="1" customFormat="1" ht="15.75" customHeight="1">
      <c r="A553" s="28" t="s">
        <v>30</v>
      </c>
      <c r="B553" s="20"/>
      <c r="C553" s="51">
        <v>0</v>
      </c>
      <c r="D553" s="50">
        <v>0</v>
      </c>
      <c r="E553" s="36">
        <v>0.001</v>
      </c>
      <c r="F553" s="36">
        <v>0.485</v>
      </c>
    </row>
    <row r="554" spans="1:6" s="1" customFormat="1" ht="15.75" customHeight="1">
      <c r="A554" s="28" t="s">
        <v>31</v>
      </c>
      <c r="B554" s="20"/>
      <c r="C554" s="51">
        <v>0</v>
      </c>
      <c r="D554" s="50">
        <v>0</v>
      </c>
      <c r="E554" s="36">
        <v>0.002</v>
      </c>
      <c r="F554" s="36">
        <v>0.848</v>
      </c>
    </row>
    <row r="555" spans="1:6" s="1" customFormat="1" ht="15.75" customHeight="1">
      <c r="A555" s="28" t="s">
        <v>46</v>
      </c>
      <c r="B555" s="20"/>
      <c r="C555" s="50">
        <v>0.006</v>
      </c>
      <c r="D555" s="50">
        <v>3.502</v>
      </c>
      <c r="E555" s="36">
        <v>0.007</v>
      </c>
      <c r="F555" s="36">
        <v>2.747</v>
      </c>
    </row>
    <row r="556" spans="1:6" s="1" customFormat="1" ht="15.75" customHeight="1">
      <c r="A556" s="28" t="s">
        <v>34</v>
      </c>
      <c r="B556" s="20"/>
      <c r="C556" s="51">
        <v>0</v>
      </c>
      <c r="D556" s="50">
        <v>0</v>
      </c>
      <c r="E556" s="35">
        <v>0</v>
      </c>
      <c r="F556" s="36">
        <v>0.081</v>
      </c>
    </row>
    <row r="557" spans="1:6" s="1" customFormat="1" ht="15.75" customHeight="1">
      <c r="A557" s="28" t="s">
        <v>20</v>
      </c>
      <c r="B557" s="20"/>
      <c r="C557" s="21">
        <v>0</v>
      </c>
      <c r="D557" s="36">
        <v>0</v>
      </c>
      <c r="E557" s="36">
        <v>0.003</v>
      </c>
      <c r="F557" s="36">
        <v>1.292</v>
      </c>
    </row>
    <row r="558" spans="1:6" ht="15.75" customHeight="1">
      <c r="A558" s="28" t="s">
        <v>47</v>
      </c>
      <c r="B558" s="20"/>
      <c r="C558" s="51">
        <v>0</v>
      </c>
      <c r="D558" s="50">
        <v>0</v>
      </c>
      <c r="E558" s="36">
        <v>0.001</v>
      </c>
      <c r="F558" s="36">
        <v>0.485</v>
      </c>
    </row>
    <row r="559" spans="1:6" ht="15.75" customHeight="1">
      <c r="A559" s="28" t="s">
        <v>22</v>
      </c>
      <c r="B559" s="20"/>
      <c r="C559" s="51">
        <v>0</v>
      </c>
      <c r="D559" s="50">
        <v>0</v>
      </c>
      <c r="E559" s="35">
        <v>0</v>
      </c>
      <c r="F559" s="36">
        <v>0.162</v>
      </c>
    </row>
    <row r="560" spans="1:7" s="2" customFormat="1" ht="15.75" customHeight="1">
      <c r="A560" s="13" t="s">
        <v>24</v>
      </c>
      <c r="B560" s="13" t="s">
        <v>144</v>
      </c>
      <c r="C560" s="29">
        <f>SUM(C561:C566)</f>
        <v>0.045</v>
      </c>
      <c r="D560" s="29">
        <f>SUM(D561:D566)</f>
        <v>25.858</v>
      </c>
      <c r="E560" s="29">
        <f>SUM(E561:E566)</f>
        <v>0.11900000000000001</v>
      </c>
      <c r="F560" s="29">
        <f>SUM(F561:F566)</f>
        <v>156.11500000000004</v>
      </c>
      <c r="G560" s="1"/>
    </row>
    <row r="561" spans="1:6" s="1" customFormat="1" ht="15.75" customHeight="1">
      <c r="A561" s="28" t="s">
        <v>25</v>
      </c>
      <c r="B561" s="14"/>
      <c r="C561" s="36">
        <v>0</v>
      </c>
      <c r="D561" s="36">
        <v>0</v>
      </c>
      <c r="E561" s="36">
        <v>0.001</v>
      </c>
      <c r="F561" s="36">
        <v>3.055</v>
      </c>
    </row>
    <row r="562" spans="1:6" s="1" customFormat="1" ht="15.75" customHeight="1">
      <c r="A562" s="28" t="s">
        <v>41</v>
      </c>
      <c r="B562" s="14"/>
      <c r="C562" s="36">
        <v>0</v>
      </c>
      <c r="D562" s="36">
        <v>0</v>
      </c>
      <c r="E562" s="36">
        <v>0.001</v>
      </c>
      <c r="F562" s="36">
        <v>1.501</v>
      </c>
    </row>
    <row r="563" spans="1:6" s="1" customFormat="1" ht="15.75" customHeight="1">
      <c r="A563" s="28" t="s">
        <v>42</v>
      </c>
      <c r="B563" s="14"/>
      <c r="C563" s="36">
        <v>0</v>
      </c>
      <c r="D563" s="36">
        <v>0</v>
      </c>
      <c r="E563" s="36">
        <v>0.117</v>
      </c>
      <c r="F563" s="36">
        <v>150.905</v>
      </c>
    </row>
    <row r="564" spans="1:6" s="1" customFormat="1" ht="15.75" customHeight="1">
      <c r="A564" s="28" t="s">
        <v>31</v>
      </c>
      <c r="B564" s="14"/>
      <c r="C564" s="36">
        <v>0</v>
      </c>
      <c r="D564" s="36">
        <v>0</v>
      </c>
      <c r="E564" s="36">
        <v>0</v>
      </c>
      <c r="F564" s="36">
        <v>0.245</v>
      </c>
    </row>
    <row r="565" spans="1:6" s="1" customFormat="1" ht="15.75" customHeight="1">
      <c r="A565" s="28" t="s">
        <v>46</v>
      </c>
      <c r="B565" s="14"/>
      <c r="C565" s="36">
        <v>0</v>
      </c>
      <c r="D565" s="36">
        <v>0</v>
      </c>
      <c r="E565" s="36">
        <v>0</v>
      </c>
      <c r="F565" s="36">
        <v>0.109</v>
      </c>
    </row>
    <row r="566" spans="1:6" s="1" customFormat="1" ht="15.75" customHeight="1">
      <c r="A566" s="28" t="s">
        <v>20</v>
      </c>
      <c r="B566" s="14"/>
      <c r="C566" s="36">
        <v>0.045</v>
      </c>
      <c r="D566" s="36">
        <v>25.858</v>
      </c>
      <c r="E566" s="36">
        <v>0</v>
      </c>
      <c r="F566" s="36">
        <v>0.3</v>
      </c>
    </row>
    <row r="567" spans="1:7" s="2" customFormat="1" ht="15.75" customHeight="1">
      <c r="A567" s="13" t="s">
        <v>160</v>
      </c>
      <c r="B567" s="13" t="s">
        <v>161</v>
      </c>
      <c r="C567" s="29">
        <f>SUM(C568:C578)</f>
        <v>0.9500000000000001</v>
      </c>
      <c r="D567" s="29">
        <f>SUM(D568:D578)</f>
        <v>285</v>
      </c>
      <c r="E567" s="29">
        <f>SUM(E568:E578)</f>
        <v>0.7130000000000001</v>
      </c>
      <c r="F567" s="29">
        <f>SUM(F568:F578)</f>
        <v>305.14000000000004</v>
      </c>
      <c r="G567" s="1"/>
    </row>
    <row r="568" spans="1:6" s="1" customFormat="1" ht="15.75" customHeight="1">
      <c r="A568" s="28" t="s">
        <v>33</v>
      </c>
      <c r="B568" s="13"/>
      <c r="C568" s="36">
        <v>0</v>
      </c>
      <c r="D568" s="36">
        <v>0</v>
      </c>
      <c r="E568" s="36">
        <v>0.01</v>
      </c>
      <c r="F568" s="36">
        <v>13.254</v>
      </c>
    </row>
    <row r="569" spans="1:6" s="1" customFormat="1" ht="15.75" customHeight="1">
      <c r="A569" s="28" t="s">
        <v>62</v>
      </c>
      <c r="B569" s="14"/>
      <c r="C569" s="36">
        <v>0.2</v>
      </c>
      <c r="D569" s="36">
        <v>60</v>
      </c>
      <c r="E569" s="36">
        <v>0.293</v>
      </c>
      <c r="F569" s="36">
        <v>76.033</v>
      </c>
    </row>
    <row r="570" spans="1:6" s="1" customFormat="1" ht="15.75" customHeight="1">
      <c r="A570" s="28" t="s">
        <v>116</v>
      </c>
      <c r="B570" s="14"/>
      <c r="C570" s="36">
        <v>0</v>
      </c>
      <c r="D570" s="36">
        <v>0</v>
      </c>
      <c r="E570" s="36">
        <v>0.006</v>
      </c>
      <c r="F570" s="36">
        <v>11.5</v>
      </c>
    </row>
    <row r="571" spans="1:6" s="1" customFormat="1" ht="15.75" customHeight="1">
      <c r="A571" s="28" t="s">
        <v>93</v>
      </c>
      <c r="B571" s="14"/>
      <c r="C571" s="36">
        <v>0</v>
      </c>
      <c r="D571" s="36">
        <v>0</v>
      </c>
      <c r="E571" s="36">
        <v>0.009</v>
      </c>
      <c r="F571" s="36">
        <v>12.25</v>
      </c>
    </row>
    <row r="572" spans="1:6" s="1" customFormat="1" ht="15.75" customHeight="1">
      <c r="A572" s="28" t="s">
        <v>41</v>
      </c>
      <c r="B572" s="14"/>
      <c r="C572" s="36">
        <v>0.15</v>
      </c>
      <c r="D572" s="36">
        <v>45</v>
      </c>
      <c r="E572" s="36">
        <v>0.094</v>
      </c>
      <c r="F572" s="36">
        <v>41.125</v>
      </c>
    </row>
    <row r="573" spans="1:6" s="1" customFormat="1" ht="15.75" customHeight="1">
      <c r="A573" s="28" t="s">
        <v>32</v>
      </c>
      <c r="B573" s="14"/>
      <c r="C573" s="36">
        <v>0.1</v>
      </c>
      <c r="D573" s="36">
        <v>30</v>
      </c>
      <c r="E573" s="36">
        <v>0.024</v>
      </c>
      <c r="F573" s="36">
        <v>16</v>
      </c>
    </row>
    <row r="574" spans="1:6" s="1" customFormat="1" ht="15.75" customHeight="1">
      <c r="A574" s="28" t="s">
        <v>115</v>
      </c>
      <c r="B574" s="14"/>
      <c r="C574" s="36">
        <v>0.15</v>
      </c>
      <c r="D574" s="36">
        <v>45</v>
      </c>
      <c r="E574" s="36">
        <v>0.263</v>
      </c>
      <c r="F574" s="36">
        <v>74.5</v>
      </c>
    </row>
    <row r="575" spans="1:6" s="1" customFormat="1" ht="15.75" customHeight="1">
      <c r="A575" s="28" t="s">
        <v>123</v>
      </c>
      <c r="B575" s="14"/>
      <c r="C575" s="36">
        <v>0.2</v>
      </c>
      <c r="D575" s="36">
        <v>60</v>
      </c>
      <c r="E575" s="36">
        <v>0.006</v>
      </c>
      <c r="F575" s="36">
        <v>22.635</v>
      </c>
    </row>
    <row r="576" spans="1:6" s="1" customFormat="1" ht="15.75" customHeight="1">
      <c r="A576" s="28" t="s">
        <v>124</v>
      </c>
      <c r="B576" s="14"/>
      <c r="C576" s="36">
        <v>0</v>
      </c>
      <c r="D576" s="36">
        <v>0</v>
      </c>
      <c r="E576" s="36">
        <v>0.005</v>
      </c>
      <c r="F576" s="36">
        <v>27.856</v>
      </c>
    </row>
    <row r="577" spans="1:6" s="1" customFormat="1" ht="15.75" customHeight="1">
      <c r="A577" s="28" t="s">
        <v>20</v>
      </c>
      <c r="B577" s="14"/>
      <c r="C577" s="36">
        <v>0</v>
      </c>
      <c r="D577" s="36">
        <v>0</v>
      </c>
      <c r="E577" s="36">
        <v>0.003</v>
      </c>
      <c r="F577" s="36">
        <v>9.987</v>
      </c>
    </row>
    <row r="578" spans="1:6" s="1" customFormat="1" ht="15.75" customHeight="1">
      <c r="A578" s="28" t="s">
        <v>47</v>
      </c>
      <c r="B578" s="14"/>
      <c r="C578" s="36">
        <v>0.15</v>
      </c>
      <c r="D578" s="36">
        <v>45</v>
      </c>
      <c r="E578" s="36">
        <v>0</v>
      </c>
      <c r="F578" s="36">
        <v>0</v>
      </c>
    </row>
    <row r="579" spans="1:7" s="2" customFormat="1" ht="15.75" customHeight="1">
      <c r="A579" s="13" t="s">
        <v>26</v>
      </c>
      <c r="B579" s="13" t="s">
        <v>8</v>
      </c>
      <c r="C579" s="13">
        <f>SUM(C580:C592)</f>
        <v>7</v>
      </c>
      <c r="D579" s="13">
        <f>SUM(D580:D592)</f>
        <v>4.367</v>
      </c>
      <c r="E579" s="13">
        <f>SUM(E580:E592)</f>
        <v>32</v>
      </c>
      <c r="F579" s="13">
        <f>SUM(F580:F592)</f>
        <v>18.313</v>
      </c>
      <c r="G579" s="1"/>
    </row>
    <row r="580" spans="1:6" s="1" customFormat="1" ht="15.75" customHeight="1">
      <c r="A580" s="28" t="s">
        <v>25</v>
      </c>
      <c r="B580" s="14"/>
      <c r="C580" s="21">
        <v>1</v>
      </c>
      <c r="D580" s="36">
        <v>0.721</v>
      </c>
      <c r="E580" s="35">
        <v>2</v>
      </c>
      <c r="F580" s="36">
        <v>1.271</v>
      </c>
    </row>
    <row r="581" spans="1:6" s="1" customFormat="1" ht="15.75" customHeight="1">
      <c r="A581" s="28" t="s">
        <v>21</v>
      </c>
      <c r="B581" s="14"/>
      <c r="C581" s="21">
        <v>1</v>
      </c>
      <c r="D581" s="36">
        <v>0.551</v>
      </c>
      <c r="E581" s="35">
        <v>0</v>
      </c>
      <c r="F581" s="36">
        <v>0</v>
      </c>
    </row>
    <row r="582" spans="1:6" s="1" customFormat="1" ht="15.75" customHeight="1">
      <c r="A582" s="28" t="s">
        <v>38</v>
      </c>
      <c r="B582" s="14"/>
      <c r="C582" s="21">
        <v>0</v>
      </c>
      <c r="D582" s="36">
        <v>0</v>
      </c>
      <c r="E582" s="35">
        <v>1</v>
      </c>
      <c r="F582" s="36">
        <v>0.551</v>
      </c>
    </row>
    <row r="583" spans="1:6" s="1" customFormat="1" ht="15.75" customHeight="1">
      <c r="A583" s="28" t="s">
        <v>40</v>
      </c>
      <c r="B583" s="14"/>
      <c r="C583" s="21">
        <v>1</v>
      </c>
      <c r="D583" s="36">
        <v>0.551</v>
      </c>
      <c r="E583" s="35">
        <v>0</v>
      </c>
      <c r="F583" s="36">
        <v>0</v>
      </c>
    </row>
    <row r="584" spans="1:6" s="1" customFormat="1" ht="15.75" customHeight="1">
      <c r="A584" s="28" t="s">
        <v>23</v>
      </c>
      <c r="B584" s="14"/>
      <c r="C584" s="21">
        <v>1</v>
      </c>
      <c r="D584" s="36">
        <v>0.721</v>
      </c>
      <c r="E584" s="35">
        <v>2</v>
      </c>
      <c r="F584" s="36">
        <v>1.102</v>
      </c>
    </row>
    <row r="585" spans="1:6" s="1" customFormat="1" ht="15.75" customHeight="1">
      <c r="A585" s="28" t="s">
        <v>44</v>
      </c>
      <c r="B585" s="14"/>
      <c r="C585" s="21">
        <v>0</v>
      </c>
      <c r="D585" s="36">
        <v>0</v>
      </c>
      <c r="E585" s="35">
        <v>2</v>
      </c>
      <c r="F585" s="36">
        <v>1.102</v>
      </c>
    </row>
    <row r="586" spans="1:6" s="1" customFormat="1" ht="15.75" customHeight="1">
      <c r="A586" s="28" t="s">
        <v>32</v>
      </c>
      <c r="B586" s="14"/>
      <c r="C586" s="21">
        <v>1</v>
      </c>
      <c r="D586" s="36">
        <v>0.551</v>
      </c>
      <c r="E586" s="35">
        <v>0</v>
      </c>
      <c r="F586" s="36">
        <v>0</v>
      </c>
    </row>
    <row r="587" spans="1:6" s="1" customFormat="1" ht="15.75" customHeight="1">
      <c r="A587" s="28" t="s">
        <v>45</v>
      </c>
      <c r="B587" s="14"/>
      <c r="C587" s="21">
        <v>0</v>
      </c>
      <c r="D587" s="36">
        <v>0</v>
      </c>
      <c r="E587" s="35">
        <v>2</v>
      </c>
      <c r="F587" s="36">
        <v>1.102</v>
      </c>
    </row>
    <row r="588" spans="1:6" s="1" customFormat="1" ht="15.75" customHeight="1">
      <c r="A588" s="28" t="s">
        <v>30</v>
      </c>
      <c r="B588" s="14"/>
      <c r="C588" s="21">
        <v>0</v>
      </c>
      <c r="D588" s="36">
        <v>0</v>
      </c>
      <c r="E588" s="35">
        <v>2</v>
      </c>
      <c r="F588" s="36">
        <v>1.441</v>
      </c>
    </row>
    <row r="589" spans="1:6" s="1" customFormat="1" ht="15.75" customHeight="1">
      <c r="A589" s="28" t="s">
        <v>31</v>
      </c>
      <c r="B589" s="14"/>
      <c r="C589" s="21">
        <v>1</v>
      </c>
      <c r="D589" s="36">
        <v>0.721</v>
      </c>
      <c r="E589" s="35">
        <v>4</v>
      </c>
      <c r="F589" s="36">
        <v>2.374</v>
      </c>
    </row>
    <row r="590" spans="1:6" s="1" customFormat="1" ht="15.75" customHeight="1">
      <c r="A590" s="28" t="s">
        <v>46</v>
      </c>
      <c r="B590" s="14"/>
      <c r="C590" s="21">
        <v>0</v>
      </c>
      <c r="D590" s="36">
        <v>0</v>
      </c>
      <c r="E590" s="35">
        <v>15</v>
      </c>
      <c r="F590" s="36">
        <v>8.268</v>
      </c>
    </row>
    <row r="591" spans="1:6" s="1" customFormat="1" ht="15.75" customHeight="1">
      <c r="A591" s="28" t="s">
        <v>47</v>
      </c>
      <c r="B591" s="14"/>
      <c r="C591" s="21">
        <v>0</v>
      </c>
      <c r="D591" s="36">
        <v>0</v>
      </c>
      <c r="E591" s="35">
        <v>1</v>
      </c>
      <c r="F591" s="36">
        <v>0.551</v>
      </c>
    </row>
    <row r="592" spans="1:6" s="1" customFormat="1" ht="15.75" customHeight="1">
      <c r="A592" s="28" t="s">
        <v>22</v>
      </c>
      <c r="B592" s="14"/>
      <c r="C592" s="21">
        <v>1</v>
      </c>
      <c r="D592" s="36">
        <v>0.551</v>
      </c>
      <c r="E592" s="35">
        <v>1</v>
      </c>
      <c r="F592" s="36">
        <v>0.551</v>
      </c>
    </row>
    <row r="593" spans="1:7" s="2" customFormat="1" ht="15.75" customHeight="1">
      <c r="A593" s="13" t="s">
        <v>27</v>
      </c>
      <c r="B593" s="13" t="s">
        <v>69</v>
      </c>
      <c r="C593" s="18">
        <f>SUM(C594:C595)</f>
        <v>0</v>
      </c>
      <c r="D593" s="32">
        <f>SUM(D594:D595)</f>
        <v>0</v>
      </c>
      <c r="E593" s="31">
        <v>4</v>
      </c>
      <c r="F593" s="32">
        <v>10.365</v>
      </c>
      <c r="G593" s="1"/>
    </row>
    <row r="594" spans="1:6" ht="15.75" customHeight="1">
      <c r="A594" s="28" t="s">
        <v>33</v>
      </c>
      <c r="B594" s="14"/>
      <c r="C594" s="21">
        <v>0</v>
      </c>
      <c r="D594" s="36">
        <v>0</v>
      </c>
      <c r="E594" s="35">
        <v>3</v>
      </c>
      <c r="F594" s="36">
        <v>5.1</v>
      </c>
    </row>
    <row r="595" spans="1:6" ht="15.75" customHeight="1">
      <c r="A595" s="28" t="s">
        <v>36</v>
      </c>
      <c r="B595" s="14"/>
      <c r="C595" s="21">
        <v>0</v>
      </c>
      <c r="D595" s="36">
        <v>0</v>
      </c>
      <c r="E595" s="35">
        <v>1</v>
      </c>
      <c r="F595" s="36">
        <v>5.265</v>
      </c>
    </row>
    <row r="596" spans="1:7" s="2" customFormat="1" ht="15.75" customHeight="1">
      <c r="A596" s="13" t="s">
        <v>28</v>
      </c>
      <c r="B596" s="13" t="s">
        <v>8</v>
      </c>
      <c r="C596" s="13">
        <f>SUM(C597:C597)</f>
        <v>0</v>
      </c>
      <c r="D596" s="29">
        <f>SUM(D597:D597)</f>
        <v>0</v>
      </c>
      <c r="E596" s="30">
        <v>3</v>
      </c>
      <c r="F596" s="29">
        <v>4.2</v>
      </c>
      <c r="G596" s="1"/>
    </row>
    <row r="597" spans="1:6" ht="15.75" customHeight="1">
      <c r="A597" s="28" t="s">
        <v>33</v>
      </c>
      <c r="B597" s="14"/>
      <c r="C597" s="21">
        <v>0</v>
      </c>
      <c r="D597" s="36">
        <v>0</v>
      </c>
      <c r="E597" s="35">
        <v>3</v>
      </c>
      <c r="F597" s="36">
        <v>4.2</v>
      </c>
    </row>
    <row r="598" spans="1:7" s="2" customFormat="1" ht="15.75" customHeight="1">
      <c r="A598" s="13" t="s">
        <v>11</v>
      </c>
      <c r="B598" s="13" t="s">
        <v>8</v>
      </c>
      <c r="C598" s="30">
        <f>SUM(C599:C621)</f>
        <v>800</v>
      </c>
      <c r="D598" s="29">
        <f>SUM(D599:D621)</f>
        <v>382.23999999999995</v>
      </c>
      <c r="E598" s="30">
        <f>SUM(E599:E621)</f>
        <v>842</v>
      </c>
      <c r="F598" s="29">
        <f>SUM(F599:F621)</f>
        <v>106.982</v>
      </c>
      <c r="G598" s="1"/>
    </row>
    <row r="599" spans="1:6" s="1" customFormat="1" ht="15.75" customHeight="1">
      <c r="A599" s="28" t="s">
        <v>25</v>
      </c>
      <c r="B599" s="14"/>
      <c r="C599" s="35">
        <v>98</v>
      </c>
      <c r="D599" s="36">
        <v>31.344</v>
      </c>
      <c r="E599" s="35">
        <v>98</v>
      </c>
      <c r="F599" s="36">
        <v>9.525</v>
      </c>
    </row>
    <row r="600" spans="1:6" s="1" customFormat="1" ht="15.75" customHeight="1">
      <c r="A600" s="28" t="s">
        <v>35</v>
      </c>
      <c r="B600" s="14"/>
      <c r="C600" s="35">
        <v>45</v>
      </c>
      <c r="D600" s="36">
        <v>19.801</v>
      </c>
      <c r="E600" s="35">
        <v>45</v>
      </c>
      <c r="F600" s="36">
        <v>6.902</v>
      </c>
    </row>
    <row r="601" spans="1:6" s="1" customFormat="1" ht="15.75" customHeight="1">
      <c r="A601" s="28" t="s">
        <v>33</v>
      </c>
      <c r="B601" s="14"/>
      <c r="C601" s="35">
        <v>35</v>
      </c>
      <c r="D601" s="36">
        <v>14.623</v>
      </c>
      <c r="E601" s="35">
        <v>35</v>
      </c>
      <c r="F601" s="36">
        <v>6.613</v>
      </c>
    </row>
    <row r="602" spans="1:6" s="1" customFormat="1" ht="15.75" customHeight="1">
      <c r="A602" s="28" t="s">
        <v>36</v>
      </c>
      <c r="B602" s="14"/>
      <c r="C602" s="35">
        <v>16</v>
      </c>
      <c r="D602" s="36">
        <v>13.485</v>
      </c>
      <c r="E602" s="35">
        <v>16</v>
      </c>
      <c r="F602" s="36">
        <v>3.123</v>
      </c>
    </row>
    <row r="603" spans="1:6" s="1" customFormat="1" ht="15.75" customHeight="1">
      <c r="A603" s="28" t="s">
        <v>21</v>
      </c>
      <c r="B603" s="14"/>
      <c r="C603" s="35">
        <v>65</v>
      </c>
      <c r="D603" s="36">
        <v>24.157</v>
      </c>
      <c r="E603" s="35">
        <v>65</v>
      </c>
      <c r="F603" s="36">
        <v>7.439</v>
      </c>
    </row>
    <row r="604" spans="1:6" s="1" customFormat="1" ht="15.75" customHeight="1">
      <c r="A604" s="28" t="s">
        <v>37</v>
      </c>
      <c r="B604" s="14"/>
      <c r="C604" s="35">
        <v>30</v>
      </c>
      <c r="D604" s="36">
        <v>11.534</v>
      </c>
      <c r="E604" s="35">
        <v>30</v>
      </c>
      <c r="F604" s="36">
        <v>6.489</v>
      </c>
    </row>
    <row r="605" spans="1:6" s="1" customFormat="1" ht="15.75" customHeight="1">
      <c r="A605" s="28" t="s">
        <v>38</v>
      </c>
      <c r="B605" s="14"/>
      <c r="C605" s="35">
        <v>6</v>
      </c>
      <c r="D605" s="36">
        <v>4.307</v>
      </c>
      <c r="E605" s="35">
        <v>6</v>
      </c>
      <c r="F605" s="36">
        <v>4.369</v>
      </c>
    </row>
    <row r="606" spans="1:6" s="1" customFormat="1" ht="15.75" customHeight="1">
      <c r="A606" s="28" t="s">
        <v>39</v>
      </c>
      <c r="B606" s="14"/>
      <c r="C606" s="35">
        <v>15</v>
      </c>
      <c r="D606" s="36">
        <v>12.267</v>
      </c>
      <c r="E606" s="35">
        <v>15</v>
      </c>
      <c r="F606" s="36">
        <v>1.292</v>
      </c>
    </row>
    <row r="607" spans="1:6" s="1" customFormat="1" ht="15.75" customHeight="1">
      <c r="A607" s="28" t="s">
        <v>40</v>
      </c>
      <c r="B607" s="14"/>
      <c r="C607" s="35">
        <v>15</v>
      </c>
      <c r="D607" s="36">
        <v>12.267</v>
      </c>
      <c r="E607" s="35">
        <v>15</v>
      </c>
      <c r="F607" s="36">
        <v>1.292</v>
      </c>
    </row>
    <row r="608" spans="1:6" s="1" customFormat="1" ht="15.75" customHeight="1">
      <c r="A608" s="28" t="s">
        <v>41</v>
      </c>
      <c r="B608" s="14"/>
      <c r="C608" s="35">
        <v>25</v>
      </c>
      <c r="D608" s="36">
        <v>19.445</v>
      </c>
      <c r="E608" s="35">
        <v>25</v>
      </c>
      <c r="F608" s="36">
        <v>2.718</v>
      </c>
    </row>
    <row r="609" spans="1:6" s="1" customFormat="1" ht="15.75" customHeight="1">
      <c r="A609" s="28" t="s">
        <v>42</v>
      </c>
      <c r="B609" s="14"/>
      <c r="C609" s="35">
        <v>20</v>
      </c>
      <c r="D609" s="36">
        <v>14.356</v>
      </c>
      <c r="E609" s="35">
        <v>20</v>
      </c>
      <c r="F609" s="36">
        <v>2.345</v>
      </c>
    </row>
    <row r="610" spans="1:6" s="1" customFormat="1" ht="15.75" customHeight="1">
      <c r="A610" s="28" t="s">
        <v>43</v>
      </c>
      <c r="B610" s="14"/>
      <c r="C610" s="35">
        <v>10</v>
      </c>
      <c r="D610" s="36">
        <v>9.178</v>
      </c>
      <c r="E610" s="35">
        <v>12</v>
      </c>
      <c r="F610" s="36">
        <v>1.539</v>
      </c>
    </row>
    <row r="611" spans="1:6" s="1" customFormat="1" ht="15.75" customHeight="1">
      <c r="A611" s="28" t="s">
        <v>23</v>
      </c>
      <c r="B611" s="14"/>
      <c r="C611" s="35">
        <v>10</v>
      </c>
      <c r="D611" s="36">
        <v>9.178</v>
      </c>
      <c r="E611" s="35">
        <v>12</v>
      </c>
      <c r="F611" s="36">
        <v>1.925</v>
      </c>
    </row>
    <row r="612" spans="1:6" s="1" customFormat="1" ht="15.75" customHeight="1">
      <c r="A612" s="28" t="s">
        <v>44</v>
      </c>
      <c r="B612" s="14"/>
      <c r="C612" s="35">
        <v>10</v>
      </c>
      <c r="D612" s="36">
        <v>9.178</v>
      </c>
      <c r="E612" s="35">
        <v>12</v>
      </c>
      <c r="F612" s="36">
        <v>1.539</v>
      </c>
    </row>
    <row r="613" spans="1:6" s="1" customFormat="1" ht="15.75" customHeight="1">
      <c r="A613" s="28" t="s">
        <v>32</v>
      </c>
      <c r="B613" s="14"/>
      <c r="C613" s="35">
        <v>30</v>
      </c>
      <c r="D613" s="36">
        <v>16.534</v>
      </c>
      <c r="E613" s="35">
        <v>30</v>
      </c>
      <c r="F613" s="36">
        <v>5.61</v>
      </c>
    </row>
    <row r="614" spans="1:6" s="1" customFormat="1" ht="15.75" customHeight="1">
      <c r="A614" s="28" t="s">
        <v>45</v>
      </c>
      <c r="B614" s="14"/>
      <c r="C614" s="35">
        <v>25</v>
      </c>
      <c r="D614" s="36">
        <v>15.445</v>
      </c>
      <c r="E614" s="35">
        <v>25</v>
      </c>
      <c r="F614" s="36">
        <v>3.504</v>
      </c>
    </row>
    <row r="615" spans="1:6" s="1" customFormat="1" ht="15.75" customHeight="1">
      <c r="A615" s="28" t="s">
        <v>30</v>
      </c>
      <c r="B615" s="14"/>
      <c r="C615" s="35">
        <v>45</v>
      </c>
      <c r="D615" s="36">
        <v>19.801</v>
      </c>
      <c r="E615" s="35">
        <v>45</v>
      </c>
      <c r="F615" s="36">
        <v>5.486</v>
      </c>
    </row>
    <row r="616" spans="1:6" s="1" customFormat="1" ht="15.75" customHeight="1">
      <c r="A616" s="28" t="s">
        <v>31</v>
      </c>
      <c r="B616" s="14"/>
      <c r="C616" s="35">
        <v>45</v>
      </c>
      <c r="D616" s="36">
        <v>19.801</v>
      </c>
      <c r="E616" s="35">
        <v>45</v>
      </c>
      <c r="F616" s="36">
        <v>5.32</v>
      </c>
    </row>
    <row r="617" spans="1:6" s="1" customFormat="1" ht="15.75" customHeight="1">
      <c r="A617" s="28" t="s">
        <v>46</v>
      </c>
      <c r="B617" s="14"/>
      <c r="C617" s="35">
        <v>35</v>
      </c>
      <c r="D617" s="36">
        <v>17.623</v>
      </c>
      <c r="E617" s="35">
        <v>35</v>
      </c>
      <c r="F617" s="36">
        <v>4.238</v>
      </c>
    </row>
    <row r="618" spans="1:6" s="1" customFormat="1" ht="15.75" customHeight="1">
      <c r="A618" s="28" t="s">
        <v>34</v>
      </c>
      <c r="B618" s="14"/>
      <c r="C618" s="35">
        <v>60</v>
      </c>
      <c r="D618" s="36">
        <v>23.068</v>
      </c>
      <c r="E618" s="35">
        <v>96</v>
      </c>
      <c r="F618" s="36">
        <v>6.824</v>
      </c>
    </row>
    <row r="619" spans="1:6" s="1" customFormat="1" ht="15.75" customHeight="1">
      <c r="A619" s="28" t="s">
        <v>20</v>
      </c>
      <c r="B619" s="14"/>
      <c r="C619" s="35">
        <v>49</v>
      </c>
      <c r="D619" s="36">
        <v>20.672</v>
      </c>
      <c r="E619" s="35">
        <v>49</v>
      </c>
      <c r="F619" s="36">
        <v>4.39</v>
      </c>
    </row>
    <row r="620" spans="1:6" s="1" customFormat="1" ht="15.75" customHeight="1">
      <c r="A620" s="28" t="s">
        <v>47</v>
      </c>
      <c r="B620" s="14"/>
      <c r="C620" s="35">
        <v>61</v>
      </c>
      <c r="D620" s="36">
        <v>23.286</v>
      </c>
      <c r="E620" s="35">
        <v>61</v>
      </c>
      <c r="F620" s="36">
        <v>6.446</v>
      </c>
    </row>
    <row r="621" spans="1:6" s="1" customFormat="1" ht="15.75" customHeight="1">
      <c r="A621" s="28" t="s">
        <v>22</v>
      </c>
      <c r="B621" s="14"/>
      <c r="C621" s="35">
        <v>50</v>
      </c>
      <c r="D621" s="36">
        <v>20.89</v>
      </c>
      <c r="E621" s="35">
        <v>50</v>
      </c>
      <c r="F621" s="36">
        <v>8.054</v>
      </c>
    </row>
    <row r="622" spans="1:7" s="2" customFormat="1" ht="15.75" customHeight="1">
      <c r="A622" s="18" t="s">
        <v>10</v>
      </c>
      <c r="B622" s="14" t="s">
        <v>144</v>
      </c>
      <c r="C622" s="30">
        <v>0</v>
      </c>
      <c r="D622" s="29">
        <v>0</v>
      </c>
      <c r="E622" s="29">
        <v>0.042</v>
      </c>
      <c r="F622" s="29">
        <v>3.632</v>
      </c>
      <c r="G622" s="1"/>
    </row>
    <row r="623" spans="1:6" ht="15.75" customHeight="1">
      <c r="A623" s="28" t="s">
        <v>58</v>
      </c>
      <c r="B623" s="14"/>
      <c r="C623" s="35">
        <v>0</v>
      </c>
      <c r="D623" s="36">
        <v>0</v>
      </c>
      <c r="E623" s="36">
        <v>0.042</v>
      </c>
      <c r="F623" s="36">
        <v>3.632</v>
      </c>
    </row>
    <row r="624" spans="1:7" s="2" customFormat="1" ht="25.5" customHeight="1">
      <c r="A624" s="41" t="s">
        <v>162</v>
      </c>
      <c r="B624" s="13" t="s">
        <v>144</v>
      </c>
      <c r="C624" s="29">
        <f>SUM(C625:C631)</f>
        <v>0.02</v>
      </c>
      <c r="D624" s="29">
        <f>SUM(D625:D631)</f>
        <v>16.2</v>
      </c>
      <c r="E624" s="29">
        <f>SUM(E625:E631)</f>
        <v>0.037</v>
      </c>
      <c r="F624" s="29">
        <f>SUM(F625:F631)</f>
        <v>25.532</v>
      </c>
      <c r="G624" s="1"/>
    </row>
    <row r="625" spans="1:6" ht="15.75" customHeight="1">
      <c r="A625" s="28" t="s">
        <v>48</v>
      </c>
      <c r="B625" s="14"/>
      <c r="C625" s="36">
        <v>0.01</v>
      </c>
      <c r="D625" s="36">
        <v>8.1</v>
      </c>
      <c r="E625" s="36">
        <v>0</v>
      </c>
      <c r="F625" s="36">
        <v>0</v>
      </c>
    </row>
    <row r="626" spans="1:6" ht="15.75" customHeight="1">
      <c r="A626" s="28" t="s">
        <v>35</v>
      </c>
      <c r="B626" s="14"/>
      <c r="C626" s="36">
        <v>0</v>
      </c>
      <c r="D626" s="36">
        <v>0</v>
      </c>
      <c r="E626" s="36">
        <v>0.02</v>
      </c>
      <c r="F626" s="36">
        <v>2.185</v>
      </c>
    </row>
    <row r="627" spans="1:6" ht="15.75" customHeight="1">
      <c r="A627" s="28" t="s">
        <v>33</v>
      </c>
      <c r="B627" s="14"/>
      <c r="C627" s="36">
        <v>0</v>
      </c>
      <c r="D627" s="36">
        <v>0</v>
      </c>
      <c r="E627" s="36">
        <v>0.01</v>
      </c>
      <c r="F627" s="36">
        <v>1.685</v>
      </c>
    </row>
    <row r="628" spans="1:6" ht="15.75" customHeight="1">
      <c r="A628" s="28" t="s">
        <v>36</v>
      </c>
      <c r="B628" s="14"/>
      <c r="C628" s="36">
        <v>0</v>
      </c>
      <c r="D628" s="36">
        <v>0</v>
      </c>
      <c r="E628" s="58">
        <v>0.0005</v>
      </c>
      <c r="F628" s="36">
        <v>1.135</v>
      </c>
    </row>
    <row r="629" spans="1:6" ht="15.75" customHeight="1">
      <c r="A629" s="28" t="s">
        <v>21</v>
      </c>
      <c r="B629" s="14"/>
      <c r="C629" s="36">
        <v>0</v>
      </c>
      <c r="D629" s="36">
        <v>0</v>
      </c>
      <c r="E629" s="58">
        <v>0.0005</v>
      </c>
      <c r="F629" s="36">
        <v>1.05</v>
      </c>
    </row>
    <row r="630" spans="1:6" ht="15.75" customHeight="1">
      <c r="A630" s="28" t="s">
        <v>165</v>
      </c>
      <c r="B630" s="14"/>
      <c r="C630" s="36">
        <v>0</v>
      </c>
      <c r="D630" s="36">
        <v>0</v>
      </c>
      <c r="E630" s="36">
        <v>0.006</v>
      </c>
      <c r="F630" s="36">
        <v>19.477</v>
      </c>
    </row>
    <row r="631" spans="1:6" ht="15.75" customHeight="1">
      <c r="A631" s="28" t="s">
        <v>22</v>
      </c>
      <c r="B631" s="14"/>
      <c r="C631" s="36">
        <v>0.01</v>
      </c>
      <c r="D631" s="36">
        <v>8.1</v>
      </c>
      <c r="E631" s="36">
        <v>0</v>
      </c>
      <c r="F631" s="36">
        <v>0</v>
      </c>
    </row>
    <row r="632" spans="1:7" s="2" customFormat="1" ht="15.75" customHeight="1">
      <c r="A632" s="13" t="s">
        <v>19</v>
      </c>
      <c r="B632" s="13" t="s">
        <v>69</v>
      </c>
      <c r="C632" s="30">
        <f>SUM(C633:C650)</f>
        <v>47</v>
      </c>
      <c r="D632" s="29">
        <f>SUM(D633:D650)</f>
        <v>55.0044</v>
      </c>
      <c r="E632" s="30">
        <f>SUM(E633:E650)</f>
        <v>48</v>
      </c>
      <c r="F632" s="29">
        <f>SUM(F633:F650)</f>
        <v>25.045</v>
      </c>
      <c r="G632" s="1"/>
    </row>
    <row r="633" spans="1:6" s="1" customFormat="1" ht="15.75" customHeight="1">
      <c r="A633" s="28" t="s">
        <v>25</v>
      </c>
      <c r="B633" s="14"/>
      <c r="C633" s="35">
        <v>4</v>
      </c>
      <c r="D633" s="36">
        <v>5.568</v>
      </c>
      <c r="E633" s="35">
        <v>15</v>
      </c>
      <c r="F633" s="36">
        <v>2.621</v>
      </c>
    </row>
    <row r="634" spans="1:6" s="1" customFormat="1" ht="15.75" customHeight="1">
      <c r="A634" s="28" t="s">
        <v>35</v>
      </c>
      <c r="B634" s="14"/>
      <c r="C634" s="35">
        <v>2</v>
      </c>
      <c r="D634" s="36">
        <v>2.751</v>
      </c>
      <c r="E634" s="35">
        <v>3</v>
      </c>
      <c r="F634" s="36">
        <v>3.897</v>
      </c>
    </row>
    <row r="635" spans="1:6" s="1" customFormat="1" ht="15.75" customHeight="1">
      <c r="A635" s="28" t="s">
        <v>33</v>
      </c>
      <c r="B635" s="14"/>
      <c r="C635" s="35">
        <v>2</v>
      </c>
      <c r="D635" s="36">
        <v>2.784</v>
      </c>
      <c r="E635" s="35">
        <v>0</v>
      </c>
      <c r="F635" s="36">
        <v>0</v>
      </c>
    </row>
    <row r="636" spans="1:6" s="1" customFormat="1" ht="15.75" customHeight="1">
      <c r="A636" s="28" t="s">
        <v>36</v>
      </c>
      <c r="B636" s="14"/>
      <c r="C636" s="35">
        <v>0</v>
      </c>
      <c r="D636" s="36">
        <v>0</v>
      </c>
      <c r="E636" s="35">
        <v>3</v>
      </c>
      <c r="F636" s="36">
        <v>1.236</v>
      </c>
    </row>
    <row r="637" spans="1:6" s="1" customFormat="1" ht="15.75" customHeight="1">
      <c r="A637" s="28" t="s">
        <v>21</v>
      </c>
      <c r="B637" s="14"/>
      <c r="C637" s="35">
        <v>4</v>
      </c>
      <c r="D637" s="36">
        <v>5.557</v>
      </c>
      <c r="E637" s="35">
        <v>0</v>
      </c>
      <c r="F637" s="36">
        <v>0</v>
      </c>
    </row>
    <row r="638" spans="1:6" s="1" customFormat="1" ht="15.75" customHeight="1">
      <c r="A638" s="28" t="s">
        <v>37</v>
      </c>
      <c r="B638" s="14"/>
      <c r="C638" s="35">
        <v>2</v>
      </c>
      <c r="D638" s="36">
        <v>2.784</v>
      </c>
      <c r="E638" s="35">
        <v>2</v>
      </c>
      <c r="F638" s="36">
        <v>1.036</v>
      </c>
    </row>
    <row r="639" spans="1:84" s="1" customFormat="1" ht="15.75" customHeight="1">
      <c r="A639" s="28" t="s">
        <v>38</v>
      </c>
      <c r="B639" s="14"/>
      <c r="C639" s="35">
        <v>0</v>
      </c>
      <c r="D639" s="36">
        <v>0</v>
      </c>
      <c r="E639" s="35">
        <v>1</v>
      </c>
      <c r="F639" s="36">
        <v>0.341</v>
      </c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</row>
    <row r="640" spans="1:84" s="10" customFormat="1" ht="15.75" customHeight="1">
      <c r="A640" s="43" t="s">
        <v>39</v>
      </c>
      <c r="B640" s="21"/>
      <c r="C640" s="35">
        <v>6</v>
      </c>
      <c r="D640" s="36">
        <v>2.352</v>
      </c>
      <c r="E640" s="35">
        <v>1</v>
      </c>
      <c r="F640" s="36">
        <v>1.657</v>
      </c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</row>
    <row r="641" spans="1:84" s="6" customFormat="1" ht="15.75" customHeight="1">
      <c r="A641" s="28" t="s">
        <v>40</v>
      </c>
      <c r="B641" s="14"/>
      <c r="C641" s="35">
        <v>6</v>
      </c>
      <c r="D641" s="36">
        <v>2.352</v>
      </c>
      <c r="E641" s="35">
        <v>0</v>
      </c>
      <c r="F641" s="36">
        <v>0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</row>
    <row r="642" spans="1:6" s="1" customFormat="1" ht="15.75" customHeight="1">
      <c r="A642" s="28" t="s">
        <v>43</v>
      </c>
      <c r="B642" s="14"/>
      <c r="C642" s="35">
        <v>1</v>
      </c>
      <c r="D642" s="36">
        <v>1.2014</v>
      </c>
      <c r="E642" s="35">
        <v>0</v>
      </c>
      <c r="F642" s="36">
        <v>0</v>
      </c>
    </row>
    <row r="643" spans="1:6" s="1" customFormat="1" ht="15.75" customHeight="1">
      <c r="A643" s="28" t="s">
        <v>32</v>
      </c>
      <c r="B643" s="14"/>
      <c r="C643" s="35">
        <v>0</v>
      </c>
      <c r="D643" s="36">
        <v>0</v>
      </c>
      <c r="E643" s="35">
        <v>1</v>
      </c>
      <c r="F643" s="36">
        <v>1.659</v>
      </c>
    </row>
    <row r="644" spans="1:6" s="1" customFormat="1" ht="15.75" customHeight="1">
      <c r="A644" s="28" t="s">
        <v>45</v>
      </c>
      <c r="B644" s="14"/>
      <c r="C644" s="35">
        <v>4</v>
      </c>
      <c r="D644" s="36">
        <v>6.511</v>
      </c>
      <c r="E644" s="35">
        <v>1</v>
      </c>
      <c r="F644" s="36">
        <v>1.698</v>
      </c>
    </row>
    <row r="645" spans="1:6" s="1" customFormat="1" ht="15.75" customHeight="1">
      <c r="A645" s="28" t="s">
        <v>30</v>
      </c>
      <c r="B645" s="14"/>
      <c r="C645" s="35">
        <v>4</v>
      </c>
      <c r="D645" s="36">
        <v>5.568</v>
      </c>
      <c r="E645" s="35">
        <v>0</v>
      </c>
      <c r="F645" s="36">
        <v>0</v>
      </c>
    </row>
    <row r="646" spans="1:6" s="1" customFormat="1" ht="15.75" customHeight="1">
      <c r="A646" s="28" t="s">
        <v>31</v>
      </c>
      <c r="B646" s="14"/>
      <c r="C646" s="35">
        <v>3</v>
      </c>
      <c r="D646" s="36">
        <v>5.112</v>
      </c>
      <c r="E646" s="35">
        <v>7</v>
      </c>
      <c r="F646" s="36">
        <v>2.879</v>
      </c>
    </row>
    <row r="647" spans="1:6" s="1" customFormat="1" ht="15.75" customHeight="1">
      <c r="A647" s="28" t="s">
        <v>46</v>
      </c>
      <c r="B647" s="14"/>
      <c r="C647" s="35">
        <v>3</v>
      </c>
      <c r="D647" s="36">
        <v>4.112</v>
      </c>
      <c r="E647" s="35">
        <v>3</v>
      </c>
      <c r="F647" s="36">
        <v>3.269</v>
      </c>
    </row>
    <row r="648" spans="1:6" s="1" customFormat="1" ht="15.75" customHeight="1">
      <c r="A648" s="28" t="s">
        <v>34</v>
      </c>
      <c r="B648" s="14"/>
      <c r="C648" s="35">
        <v>2</v>
      </c>
      <c r="D648" s="36">
        <v>2.784</v>
      </c>
      <c r="E648" s="35">
        <v>5</v>
      </c>
      <c r="F648" s="36">
        <v>1.289</v>
      </c>
    </row>
    <row r="649" spans="1:6" s="1" customFormat="1" ht="15.75" customHeight="1">
      <c r="A649" s="28" t="s">
        <v>47</v>
      </c>
      <c r="B649" s="14"/>
      <c r="C649" s="35">
        <v>2</v>
      </c>
      <c r="D649" s="36">
        <v>2.784</v>
      </c>
      <c r="E649" s="35">
        <v>4</v>
      </c>
      <c r="F649" s="36">
        <v>2.398</v>
      </c>
    </row>
    <row r="650" spans="1:6" s="1" customFormat="1" ht="15.75" customHeight="1">
      <c r="A650" s="28" t="s">
        <v>22</v>
      </c>
      <c r="B650" s="14"/>
      <c r="C650" s="35">
        <v>2</v>
      </c>
      <c r="D650" s="36">
        <v>2.784</v>
      </c>
      <c r="E650" s="35">
        <v>2</v>
      </c>
      <c r="F650" s="36">
        <v>1.065</v>
      </c>
    </row>
    <row r="651" spans="1:6" s="1" customFormat="1" ht="26.25" customHeight="1">
      <c r="A651" s="45" t="s">
        <v>163</v>
      </c>
      <c r="B651" s="18" t="s">
        <v>69</v>
      </c>
      <c r="C651" s="30">
        <v>0</v>
      </c>
      <c r="D651" s="29">
        <v>0</v>
      </c>
      <c r="E651" s="30">
        <v>6</v>
      </c>
      <c r="F651" s="29">
        <v>96.3</v>
      </c>
    </row>
    <row r="652" spans="1:6" s="1" customFormat="1" ht="15.75" customHeight="1">
      <c r="A652" s="43" t="s">
        <v>33</v>
      </c>
      <c r="B652" s="18"/>
      <c r="C652" s="35">
        <v>0</v>
      </c>
      <c r="D652" s="36">
        <v>0</v>
      </c>
      <c r="E652" s="35">
        <v>5</v>
      </c>
      <c r="F652" s="36">
        <v>91.28</v>
      </c>
    </row>
    <row r="653" spans="1:6" s="1" customFormat="1" ht="15.75" customHeight="1">
      <c r="A653" s="43" t="s">
        <v>58</v>
      </c>
      <c r="B653" s="18"/>
      <c r="C653" s="35">
        <v>0</v>
      </c>
      <c r="D653" s="36">
        <v>0</v>
      </c>
      <c r="E653" s="35">
        <v>1</v>
      </c>
      <c r="F653" s="36">
        <v>4.98</v>
      </c>
    </row>
    <row r="654" spans="1:6" s="1" customFormat="1" ht="15.75" customHeight="1">
      <c r="A654" s="13" t="s">
        <v>164</v>
      </c>
      <c r="B654" s="13" t="s">
        <v>69</v>
      </c>
      <c r="C654" s="13">
        <v>0</v>
      </c>
      <c r="D654" s="29">
        <v>0</v>
      </c>
      <c r="E654" s="30">
        <v>84</v>
      </c>
      <c r="F654" s="29">
        <f>SUM(F655:F656)</f>
        <v>26.167</v>
      </c>
    </row>
    <row r="655" spans="1:6" s="1" customFormat="1" ht="15.75" customHeight="1">
      <c r="A655" s="28" t="s">
        <v>46</v>
      </c>
      <c r="B655" s="14"/>
      <c r="C655" s="21">
        <v>0</v>
      </c>
      <c r="D655" s="36">
        <v>0</v>
      </c>
      <c r="E655" s="35">
        <v>20</v>
      </c>
      <c r="F655" s="36">
        <v>21.148</v>
      </c>
    </row>
    <row r="656" spans="1:6" s="1" customFormat="1" ht="15.75" customHeight="1">
      <c r="A656" s="28" t="s">
        <v>47</v>
      </c>
      <c r="B656" s="14"/>
      <c r="C656" s="14">
        <v>0</v>
      </c>
      <c r="D656" s="36">
        <v>0</v>
      </c>
      <c r="E656" s="35">
        <v>64</v>
      </c>
      <c r="F656" s="36">
        <v>5.019</v>
      </c>
    </row>
    <row r="657" spans="1:7" s="2" customFormat="1" ht="15.75" customHeight="1">
      <c r="A657" s="13" t="s">
        <v>12</v>
      </c>
      <c r="B657" s="18" t="s">
        <v>166</v>
      </c>
      <c r="C657" s="17"/>
      <c r="D657" s="23">
        <f>SUM(D658:D680)</f>
        <v>1734.97</v>
      </c>
      <c r="E657" s="29"/>
      <c r="F657" s="23">
        <f>SUM(F658:F680)</f>
        <v>511.63400000000007</v>
      </c>
      <c r="G657" s="1"/>
    </row>
    <row r="658" spans="1:6" s="1" customFormat="1" ht="15.75" customHeight="1">
      <c r="A658" s="28" t="s">
        <v>25</v>
      </c>
      <c r="B658" s="14"/>
      <c r="C658" s="14"/>
      <c r="D658" s="17">
        <v>155.15</v>
      </c>
      <c r="E658" s="29"/>
      <c r="F658" s="36">
        <v>47.982</v>
      </c>
    </row>
    <row r="659" spans="1:6" s="1" customFormat="1" ht="15.75" customHeight="1">
      <c r="A659" s="28" t="s">
        <v>35</v>
      </c>
      <c r="B659" s="14"/>
      <c r="C659" s="14"/>
      <c r="D659" s="17">
        <v>60.29</v>
      </c>
      <c r="E659" s="29"/>
      <c r="F659" s="36">
        <v>16.703</v>
      </c>
    </row>
    <row r="660" spans="1:6" s="1" customFormat="1" ht="15.75" customHeight="1">
      <c r="A660" s="28" t="s">
        <v>33</v>
      </c>
      <c r="B660" s="14"/>
      <c r="C660" s="14"/>
      <c r="D660" s="17">
        <v>55.8</v>
      </c>
      <c r="E660" s="29"/>
      <c r="F660" s="36">
        <v>15.46</v>
      </c>
    </row>
    <row r="661" spans="1:6" s="1" customFormat="1" ht="15.75" customHeight="1">
      <c r="A661" s="28" t="s">
        <v>36</v>
      </c>
      <c r="B661" s="14"/>
      <c r="C661" s="14"/>
      <c r="D661" s="17">
        <v>42.62</v>
      </c>
      <c r="E661" s="29"/>
      <c r="F661" s="36">
        <v>11.805</v>
      </c>
    </row>
    <row r="662" spans="1:6" s="1" customFormat="1" ht="15.75" customHeight="1">
      <c r="A662" s="28" t="s">
        <v>21</v>
      </c>
      <c r="B662" s="14"/>
      <c r="C662" s="14"/>
      <c r="D662" s="17">
        <v>111.3</v>
      </c>
      <c r="E662" s="29"/>
      <c r="F662" s="36">
        <v>35.834</v>
      </c>
    </row>
    <row r="663" spans="1:6" s="1" customFormat="1" ht="15.75" customHeight="1">
      <c r="A663" s="28" t="s">
        <v>37</v>
      </c>
      <c r="B663" s="14"/>
      <c r="C663" s="14"/>
      <c r="D663" s="17">
        <v>147.16</v>
      </c>
      <c r="E663" s="29"/>
      <c r="F663" s="36">
        <v>45.767</v>
      </c>
    </row>
    <row r="664" spans="1:6" s="1" customFormat="1" ht="15.75" customHeight="1">
      <c r="A664" s="28" t="s">
        <v>38</v>
      </c>
      <c r="B664" s="14"/>
      <c r="C664" s="14"/>
      <c r="D664" s="17">
        <v>29.29</v>
      </c>
      <c r="E664" s="29"/>
      <c r="F664" s="36">
        <v>8.115</v>
      </c>
    </row>
    <row r="665" spans="1:6" s="1" customFormat="1" ht="15.75" customHeight="1">
      <c r="A665" s="28" t="s">
        <v>39</v>
      </c>
      <c r="B665" s="14"/>
      <c r="C665" s="14"/>
      <c r="D665" s="17">
        <v>18.47</v>
      </c>
      <c r="E665" s="29"/>
      <c r="F665" s="36">
        <v>5.116</v>
      </c>
    </row>
    <row r="666" spans="1:6" s="1" customFormat="1" ht="15.75" customHeight="1">
      <c r="A666" s="28" t="s">
        <v>40</v>
      </c>
      <c r="B666" s="14"/>
      <c r="C666" s="14"/>
      <c r="D666" s="17">
        <v>18.42</v>
      </c>
      <c r="E666" s="29"/>
      <c r="F666" s="36">
        <v>5.104</v>
      </c>
    </row>
    <row r="667" spans="1:6" s="1" customFormat="1" ht="15.75" customHeight="1">
      <c r="A667" s="28" t="s">
        <v>41</v>
      </c>
      <c r="B667" s="14"/>
      <c r="C667" s="14"/>
      <c r="D667" s="17">
        <v>91.55</v>
      </c>
      <c r="E667" s="29"/>
      <c r="F667" s="36">
        <v>25.362</v>
      </c>
    </row>
    <row r="668" spans="1:6" s="1" customFormat="1" ht="15.75" customHeight="1">
      <c r="A668" s="28" t="s">
        <v>42</v>
      </c>
      <c r="B668" s="14"/>
      <c r="C668" s="14"/>
      <c r="D668" s="17">
        <v>23.11</v>
      </c>
      <c r="E668" s="29"/>
      <c r="F668" s="36">
        <v>6.401</v>
      </c>
    </row>
    <row r="669" spans="1:6" s="1" customFormat="1" ht="15.75" customHeight="1">
      <c r="A669" s="28" t="s">
        <v>43</v>
      </c>
      <c r="B669" s="14"/>
      <c r="C669" s="14"/>
      <c r="D669" s="17">
        <v>29.07</v>
      </c>
      <c r="E669" s="29"/>
      <c r="F669" s="36">
        <v>8.054</v>
      </c>
    </row>
    <row r="670" spans="1:6" s="1" customFormat="1" ht="15.75" customHeight="1">
      <c r="A670" s="28" t="s">
        <v>23</v>
      </c>
      <c r="B670" s="14"/>
      <c r="C670" s="14"/>
      <c r="D670" s="17">
        <v>27.93</v>
      </c>
      <c r="E670" s="29"/>
      <c r="F670" s="36">
        <v>7.739</v>
      </c>
    </row>
    <row r="671" spans="1:6" s="1" customFormat="1" ht="15.75" customHeight="1">
      <c r="A671" s="28" t="s">
        <v>44</v>
      </c>
      <c r="B671" s="14"/>
      <c r="C671" s="14"/>
      <c r="D671" s="17">
        <v>28.69</v>
      </c>
      <c r="E671" s="29"/>
      <c r="F671" s="36">
        <v>7.947</v>
      </c>
    </row>
    <row r="672" spans="1:6" s="1" customFormat="1" ht="15.75" customHeight="1">
      <c r="A672" s="28" t="s">
        <v>32</v>
      </c>
      <c r="B672" s="14"/>
      <c r="C672" s="14"/>
      <c r="D672" s="17">
        <v>53.84</v>
      </c>
      <c r="E672" s="29"/>
      <c r="F672" s="36">
        <v>14.915</v>
      </c>
    </row>
    <row r="673" spans="1:6" s="1" customFormat="1" ht="15.75" customHeight="1">
      <c r="A673" s="28" t="s">
        <v>45</v>
      </c>
      <c r="B673" s="14"/>
      <c r="C673" s="14"/>
      <c r="D673" s="17">
        <v>97.97</v>
      </c>
      <c r="E673" s="29"/>
      <c r="F673" s="36">
        <v>27.14</v>
      </c>
    </row>
    <row r="674" spans="1:6" s="1" customFormat="1" ht="15.75" customHeight="1">
      <c r="A674" s="28" t="s">
        <v>30</v>
      </c>
      <c r="B674" s="14"/>
      <c r="C674" s="14"/>
      <c r="D674" s="17">
        <v>85.59</v>
      </c>
      <c r="E674" s="29"/>
      <c r="F674" s="36">
        <v>23.71</v>
      </c>
    </row>
    <row r="675" spans="1:6" s="1" customFormat="1" ht="15.75" customHeight="1">
      <c r="A675" s="28" t="s">
        <v>31</v>
      </c>
      <c r="B675" s="14"/>
      <c r="C675" s="14"/>
      <c r="D675" s="17">
        <v>85.15</v>
      </c>
      <c r="E675" s="29"/>
      <c r="F675" s="36">
        <v>23.589</v>
      </c>
    </row>
    <row r="676" spans="1:6" s="1" customFormat="1" ht="15.75" customHeight="1">
      <c r="A676" s="28" t="s">
        <v>46</v>
      </c>
      <c r="B676" s="14"/>
      <c r="C676" s="14"/>
      <c r="D676" s="17">
        <v>168.24</v>
      </c>
      <c r="E676" s="29"/>
      <c r="F676" s="36">
        <v>51.606</v>
      </c>
    </row>
    <row r="677" spans="1:6" s="1" customFormat="1" ht="15.75" customHeight="1">
      <c r="A677" s="28" t="s">
        <v>34</v>
      </c>
      <c r="B677" s="14"/>
      <c r="C677" s="14"/>
      <c r="D677" s="17">
        <v>90.3</v>
      </c>
      <c r="E677" s="29"/>
      <c r="F677" s="36">
        <v>25.016</v>
      </c>
    </row>
    <row r="678" spans="1:6" s="1" customFormat="1" ht="15.75" customHeight="1">
      <c r="A678" s="28" t="s">
        <v>20</v>
      </c>
      <c r="B678" s="14"/>
      <c r="C678" s="14"/>
      <c r="D678" s="17">
        <v>61.41</v>
      </c>
      <c r="E678" s="29"/>
      <c r="F678" s="36">
        <v>17.01</v>
      </c>
    </row>
    <row r="679" spans="1:6" s="1" customFormat="1" ht="15.75" customHeight="1">
      <c r="A679" s="28" t="s">
        <v>47</v>
      </c>
      <c r="B679" s="14"/>
      <c r="C679" s="14"/>
      <c r="D679" s="17">
        <v>169.01</v>
      </c>
      <c r="E679" s="29"/>
      <c r="F679" s="36">
        <v>51.82</v>
      </c>
    </row>
    <row r="680" spans="1:6" s="1" customFormat="1" ht="15.75" customHeight="1">
      <c r="A680" s="28" t="s">
        <v>22</v>
      </c>
      <c r="B680" s="14"/>
      <c r="C680" s="14"/>
      <c r="D680" s="17">
        <v>84.61</v>
      </c>
      <c r="E680" s="29"/>
      <c r="F680" s="36">
        <v>29.439</v>
      </c>
    </row>
    <row r="681" spans="1:7" s="2" customFormat="1" ht="15.75" customHeight="1">
      <c r="A681" s="13" t="s">
        <v>13</v>
      </c>
      <c r="B681" s="13" t="s">
        <v>166</v>
      </c>
      <c r="C681" s="29"/>
      <c r="D681" s="23">
        <v>444</v>
      </c>
      <c r="E681" s="29"/>
      <c r="F681" s="29">
        <f>SUM(F682:F704)</f>
        <v>450.11060000000003</v>
      </c>
      <c r="G681" s="1"/>
    </row>
    <row r="682" spans="1:6" s="1" customFormat="1" ht="15.75" customHeight="1">
      <c r="A682" s="28" t="s">
        <v>25</v>
      </c>
      <c r="B682" s="14"/>
      <c r="C682" s="14"/>
      <c r="D682" s="42">
        <v>39.71</v>
      </c>
      <c r="E682" s="36"/>
      <c r="F682" s="36">
        <v>39.612</v>
      </c>
    </row>
    <row r="683" spans="1:6" s="1" customFormat="1" ht="15.75" customHeight="1">
      <c r="A683" s="28" t="s">
        <v>35</v>
      </c>
      <c r="B683" s="14"/>
      <c r="C683" s="14"/>
      <c r="D683" s="42">
        <v>15.432</v>
      </c>
      <c r="E683" s="36"/>
      <c r="F683" s="36">
        <v>15.758</v>
      </c>
    </row>
    <row r="684" spans="1:6" s="1" customFormat="1" ht="15.75" customHeight="1">
      <c r="A684" s="28" t="s">
        <v>33</v>
      </c>
      <c r="B684" s="14"/>
      <c r="C684" s="14"/>
      <c r="D684" s="42">
        <v>14.28</v>
      </c>
      <c r="E684" s="36"/>
      <c r="F684" s="36">
        <v>14.426</v>
      </c>
    </row>
    <row r="685" spans="1:6" s="1" customFormat="1" ht="15.75" customHeight="1">
      <c r="A685" s="28" t="s">
        <v>36</v>
      </c>
      <c r="B685" s="14"/>
      <c r="C685" s="14"/>
      <c r="D685" s="42">
        <v>10.91</v>
      </c>
      <c r="E685" s="36"/>
      <c r="F685" s="36">
        <v>10.59</v>
      </c>
    </row>
    <row r="686" spans="1:6" s="1" customFormat="1" ht="15.75" customHeight="1">
      <c r="A686" s="28" t="s">
        <v>21</v>
      </c>
      <c r="B686" s="14"/>
      <c r="C686" s="14"/>
      <c r="D686" s="42">
        <v>28.48</v>
      </c>
      <c r="E686" s="36"/>
      <c r="F686" s="36">
        <v>29.184</v>
      </c>
    </row>
    <row r="687" spans="1:6" s="1" customFormat="1" ht="15.75" customHeight="1">
      <c r="A687" s="28" t="s">
        <v>37</v>
      </c>
      <c r="B687" s="14"/>
      <c r="C687" s="14"/>
      <c r="D687" s="42">
        <v>37.66</v>
      </c>
      <c r="E687" s="36"/>
      <c r="F687" s="36">
        <v>37.849</v>
      </c>
    </row>
    <row r="688" spans="1:6" s="1" customFormat="1" ht="15.75" customHeight="1">
      <c r="A688" s="28" t="s">
        <v>38</v>
      </c>
      <c r="B688" s="14"/>
      <c r="C688" s="14"/>
      <c r="D688" s="42">
        <v>7.5</v>
      </c>
      <c r="E688" s="36"/>
      <c r="F688" s="36">
        <v>7.418</v>
      </c>
    </row>
    <row r="689" spans="1:6" s="1" customFormat="1" ht="15.75" customHeight="1">
      <c r="A689" s="28" t="s">
        <v>39</v>
      </c>
      <c r="B689" s="14"/>
      <c r="C689" s="14"/>
      <c r="D689" s="42">
        <v>4.73</v>
      </c>
      <c r="E689" s="36"/>
      <c r="F689" s="36">
        <v>4.41</v>
      </c>
    </row>
    <row r="690" spans="1:6" s="1" customFormat="1" ht="15.75" customHeight="1">
      <c r="A690" s="28" t="s">
        <v>40</v>
      </c>
      <c r="B690" s="14"/>
      <c r="C690" s="14"/>
      <c r="D690" s="42">
        <v>4.71</v>
      </c>
      <c r="E690" s="36"/>
      <c r="F690" s="36">
        <v>4.4446</v>
      </c>
    </row>
    <row r="691" spans="1:6" s="1" customFormat="1" ht="15.75" customHeight="1">
      <c r="A691" s="28" t="s">
        <v>41</v>
      </c>
      <c r="B691" s="14"/>
      <c r="C691" s="14"/>
      <c r="D691" s="42">
        <v>23.43</v>
      </c>
      <c r="E691" s="36"/>
      <c r="F691" s="36">
        <v>24.222</v>
      </c>
    </row>
    <row r="692" spans="1:6" s="1" customFormat="1" ht="15.75" customHeight="1">
      <c r="A692" s="28" t="s">
        <v>42</v>
      </c>
      <c r="B692" s="14"/>
      <c r="C692" s="14"/>
      <c r="D692" s="42">
        <v>5.91</v>
      </c>
      <c r="E692" s="36"/>
      <c r="F692" s="36">
        <v>9.649</v>
      </c>
    </row>
    <row r="693" spans="1:6" s="1" customFormat="1" ht="15.75" customHeight="1">
      <c r="A693" s="28" t="s">
        <v>43</v>
      </c>
      <c r="B693" s="14"/>
      <c r="C693" s="14"/>
      <c r="D693" s="42">
        <v>7.44</v>
      </c>
      <c r="E693" s="36"/>
      <c r="F693" s="36">
        <v>7.44</v>
      </c>
    </row>
    <row r="694" spans="1:6" s="1" customFormat="1" ht="15.75" customHeight="1">
      <c r="A694" s="28" t="s">
        <v>23</v>
      </c>
      <c r="B694" s="14"/>
      <c r="C694" s="14"/>
      <c r="D694" s="42">
        <v>7.15</v>
      </c>
      <c r="E694" s="36"/>
      <c r="F694" s="36">
        <v>7.035</v>
      </c>
    </row>
    <row r="695" spans="1:6" s="1" customFormat="1" ht="15.75" customHeight="1">
      <c r="A695" s="28" t="s">
        <v>44</v>
      </c>
      <c r="B695" s="14"/>
      <c r="C695" s="14"/>
      <c r="D695" s="42">
        <v>7.34</v>
      </c>
      <c r="E695" s="36"/>
      <c r="F695" s="36">
        <v>7.221</v>
      </c>
    </row>
    <row r="696" spans="1:6" s="1" customFormat="1" ht="15.75" customHeight="1">
      <c r="A696" s="28" t="s">
        <v>32</v>
      </c>
      <c r="B696" s="14"/>
      <c r="C696" s="14"/>
      <c r="D696" s="42">
        <v>13.78</v>
      </c>
      <c r="E696" s="36"/>
      <c r="F696" s="36">
        <v>13.88</v>
      </c>
    </row>
    <row r="697" spans="1:6" s="1" customFormat="1" ht="15.75" customHeight="1">
      <c r="A697" s="28" t="s">
        <v>45</v>
      </c>
      <c r="B697" s="14"/>
      <c r="C697" s="14"/>
      <c r="D697" s="42">
        <v>25.07</v>
      </c>
      <c r="E697" s="36"/>
      <c r="F697" s="36">
        <v>24.993</v>
      </c>
    </row>
    <row r="698" spans="1:6" s="1" customFormat="1" ht="15.75" customHeight="1">
      <c r="A698" s="28" t="s">
        <v>30</v>
      </c>
      <c r="B698" s="14"/>
      <c r="C698" s="14"/>
      <c r="D698" s="42">
        <v>21.9</v>
      </c>
      <c r="E698" s="36"/>
      <c r="F698" s="36">
        <v>22.357</v>
      </c>
    </row>
    <row r="699" spans="1:6" s="1" customFormat="1" ht="15.75" customHeight="1">
      <c r="A699" s="28" t="s">
        <v>31</v>
      </c>
      <c r="B699" s="14"/>
      <c r="C699" s="14"/>
      <c r="D699" s="42">
        <v>21.79</v>
      </c>
      <c r="E699" s="36"/>
      <c r="F699" s="36">
        <v>22.212</v>
      </c>
    </row>
    <row r="700" spans="1:6" s="1" customFormat="1" ht="15.75" customHeight="1">
      <c r="A700" s="28" t="s">
        <v>46</v>
      </c>
      <c r="B700" s="14"/>
      <c r="C700" s="14"/>
      <c r="D700" s="42">
        <v>43.05</v>
      </c>
      <c r="E700" s="36"/>
      <c r="F700" s="36">
        <v>42.97</v>
      </c>
    </row>
    <row r="701" spans="1:6" s="1" customFormat="1" ht="15.75" customHeight="1">
      <c r="A701" s="28" t="s">
        <v>34</v>
      </c>
      <c r="B701" s="14"/>
      <c r="C701" s="14"/>
      <c r="D701" s="42">
        <v>23.11</v>
      </c>
      <c r="E701" s="36"/>
      <c r="F701" s="36">
        <v>23.31</v>
      </c>
    </row>
    <row r="702" spans="1:6" s="1" customFormat="1" ht="15.75" customHeight="1">
      <c r="A702" s="28" t="s">
        <v>20</v>
      </c>
      <c r="B702" s="14"/>
      <c r="C702" s="14"/>
      <c r="D702" s="42">
        <v>15.72</v>
      </c>
      <c r="E702" s="36"/>
      <c r="F702" s="36">
        <v>16.067</v>
      </c>
    </row>
    <row r="703" spans="1:6" s="1" customFormat="1" ht="15.75" customHeight="1">
      <c r="A703" s="28" t="s">
        <v>47</v>
      </c>
      <c r="B703" s="14"/>
      <c r="C703" s="14"/>
      <c r="D703" s="42">
        <v>43.25</v>
      </c>
      <c r="E703" s="36"/>
      <c r="F703" s="36">
        <v>43.062</v>
      </c>
    </row>
    <row r="704" spans="1:6" ht="15.75" customHeight="1">
      <c r="A704" s="28" t="s">
        <v>22</v>
      </c>
      <c r="B704" s="14"/>
      <c r="C704" s="14"/>
      <c r="D704" s="42">
        <v>21.65</v>
      </c>
      <c r="E704" s="36"/>
      <c r="F704" s="36">
        <v>22.001</v>
      </c>
    </row>
    <row r="705" spans="1:7" s="2" customFormat="1" ht="15.75" customHeight="1">
      <c r="A705" s="13" t="s">
        <v>167</v>
      </c>
      <c r="B705" s="18" t="s">
        <v>166</v>
      </c>
      <c r="C705" s="22"/>
      <c r="D705" s="23">
        <f>SUM(D706:D728)</f>
        <v>2241.402</v>
      </c>
      <c r="E705" s="29"/>
      <c r="F705" s="23">
        <f>SUM(F706:F728)</f>
        <v>1565.7760000000003</v>
      </c>
      <c r="G705" s="1"/>
    </row>
    <row r="706" spans="1:6" s="1" customFormat="1" ht="15.75" customHeight="1">
      <c r="A706" s="28" t="s">
        <v>25</v>
      </c>
      <c r="B706" s="14"/>
      <c r="C706" s="14"/>
      <c r="D706" s="42">
        <v>150</v>
      </c>
      <c r="E706" s="36"/>
      <c r="F706" s="36">
        <v>130.506</v>
      </c>
    </row>
    <row r="707" spans="1:6" s="1" customFormat="1" ht="15.75" customHeight="1">
      <c r="A707" s="28" t="s">
        <v>35</v>
      </c>
      <c r="B707" s="14"/>
      <c r="C707" s="14"/>
      <c r="D707" s="42">
        <v>150</v>
      </c>
      <c r="E707" s="36"/>
      <c r="F707" s="36">
        <v>50.731</v>
      </c>
    </row>
    <row r="708" spans="1:6" s="1" customFormat="1" ht="15.75" customHeight="1">
      <c r="A708" s="28" t="s">
        <v>33</v>
      </c>
      <c r="B708" s="14"/>
      <c r="C708" s="14"/>
      <c r="D708" s="42">
        <f>65.796-30.225</f>
        <v>35.571000000000005</v>
      </c>
      <c r="E708" s="36"/>
      <c r="F708" s="36">
        <v>80.22</v>
      </c>
    </row>
    <row r="709" spans="1:6" s="1" customFormat="1" ht="15.75" customHeight="1">
      <c r="A709" s="28" t="s">
        <v>36</v>
      </c>
      <c r="B709" s="14"/>
      <c r="C709" s="14"/>
      <c r="D709" s="42">
        <v>50</v>
      </c>
      <c r="E709" s="36"/>
      <c r="F709" s="36">
        <v>40.003</v>
      </c>
    </row>
    <row r="710" spans="1:6" s="1" customFormat="1" ht="15.75" customHeight="1">
      <c r="A710" s="28" t="s">
        <v>21</v>
      </c>
      <c r="B710" s="14"/>
      <c r="C710" s="14"/>
      <c r="D710" s="42">
        <v>150</v>
      </c>
      <c r="E710" s="36"/>
      <c r="F710" s="36">
        <v>71.778</v>
      </c>
    </row>
    <row r="711" spans="1:6" s="1" customFormat="1" ht="15.75" customHeight="1">
      <c r="A711" s="28" t="s">
        <v>77</v>
      </c>
      <c r="B711" s="14"/>
      <c r="C711" s="14"/>
      <c r="D711" s="42">
        <v>50</v>
      </c>
      <c r="E711" s="36"/>
      <c r="F711" s="36">
        <v>92.545</v>
      </c>
    </row>
    <row r="712" spans="1:6" s="1" customFormat="1" ht="15.75" customHeight="1">
      <c r="A712" s="28" t="s">
        <v>38</v>
      </c>
      <c r="B712" s="14"/>
      <c r="C712" s="14"/>
      <c r="D712" s="42">
        <v>50</v>
      </c>
      <c r="E712" s="36"/>
      <c r="F712" s="36">
        <v>43.157</v>
      </c>
    </row>
    <row r="713" spans="1:6" s="1" customFormat="1" ht="15.75" customHeight="1">
      <c r="A713" s="28" t="s">
        <v>39</v>
      </c>
      <c r="B713" s="14"/>
      <c r="C713" s="14"/>
      <c r="D713" s="42">
        <v>50</v>
      </c>
      <c r="E713" s="36"/>
      <c r="F713" s="36">
        <v>36.913</v>
      </c>
    </row>
    <row r="714" spans="1:6" s="1" customFormat="1" ht="15.75" customHeight="1">
      <c r="A714" s="28" t="s">
        <v>40</v>
      </c>
      <c r="B714" s="14"/>
      <c r="C714" s="14"/>
      <c r="D714" s="42">
        <v>50</v>
      </c>
      <c r="E714" s="36"/>
      <c r="F714" s="36">
        <v>39.51</v>
      </c>
    </row>
    <row r="715" spans="1:6" s="1" customFormat="1" ht="15.75" customHeight="1">
      <c r="A715" s="28" t="s">
        <v>41</v>
      </c>
      <c r="B715" s="14"/>
      <c r="C715" s="14"/>
      <c r="D715" s="42">
        <v>150</v>
      </c>
      <c r="E715" s="36"/>
      <c r="F715" s="36">
        <v>106.217</v>
      </c>
    </row>
    <row r="716" spans="1:6" s="1" customFormat="1" ht="15.75" customHeight="1">
      <c r="A716" s="28" t="s">
        <v>42</v>
      </c>
      <c r="B716" s="14"/>
      <c r="C716" s="14"/>
      <c r="D716" s="42">
        <v>50</v>
      </c>
      <c r="E716" s="36"/>
      <c r="F716" s="36">
        <v>71.265</v>
      </c>
    </row>
    <row r="717" spans="1:6" s="1" customFormat="1" ht="15.75" customHeight="1">
      <c r="A717" s="28" t="s">
        <v>43</v>
      </c>
      <c r="B717" s="14"/>
      <c r="C717" s="14"/>
      <c r="D717" s="42">
        <v>50</v>
      </c>
      <c r="E717" s="36"/>
      <c r="F717" s="36">
        <v>43.12</v>
      </c>
    </row>
    <row r="718" spans="1:6" s="1" customFormat="1" ht="15.75" customHeight="1">
      <c r="A718" s="28" t="s">
        <v>23</v>
      </c>
      <c r="B718" s="14"/>
      <c r="C718" s="14"/>
      <c r="D718" s="42">
        <v>50</v>
      </c>
      <c r="E718" s="36"/>
      <c r="F718" s="36">
        <v>40.28</v>
      </c>
    </row>
    <row r="719" spans="1:6" s="1" customFormat="1" ht="15.75" customHeight="1">
      <c r="A719" s="28" t="s">
        <v>44</v>
      </c>
      <c r="B719" s="14"/>
      <c r="C719" s="14"/>
      <c r="D719" s="42">
        <v>50</v>
      </c>
      <c r="E719" s="36"/>
      <c r="F719" s="36">
        <v>39.258</v>
      </c>
    </row>
    <row r="720" spans="1:6" s="1" customFormat="1" ht="15.75" customHeight="1">
      <c r="A720" s="28" t="s">
        <v>32</v>
      </c>
      <c r="B720" s="14"/>
      <c r="C720" s="14"/>
      <c r="D720" s="42">
        <v>50</v>
      </c>
      <c r="E720" s="36"/>
      <c r="F720" s="36">
        <v>46.628</v>
      </c>
    </row>
    <row r="721" spans="1:6" s="1" customFormat="1" ht="15.75" customHeight="1">
      <c r="A721" s="28" t="s">
        <v>122</v>
      </c>
      <c r="B721" s="14"/>
      <c r="C721" s="14"/>
      <c r="D721" s="42">
        <v>50</v>
      </c>
      <c r="E721" s="36"/>
      <c r="F721" s="36">
        <v>66.878</v>
      </c>
    </row>
    <row r="722" spans="1:6" s="1" customFormat="1" ht="15.75" customHeight="1">
      <c r="A722" s="28" t="s">
        <v>67</v>
      </c>
      <c r="B722" s="14"/>
      <c r="C722" s="14"/>
      <c r="D722" s="42">
        <v>150</v>
      </c>
      <c r="E722" s="36"/>
      <c r="F722" s="36">
        <v>56.91</v>
      </c>
    </row>
    <row r="723" spans="1:6" s="1" customFormat="1" ht="15.75" customHeight="1">
      <c r="A723" s="28" t="s">
        <v>31</v>
      </c>
      <c r="B723" s="14"/>
      <c r="C723" s="14"/>
      <c r="D723" s="42">
        <v>150</v>
      </c>
      <c r="E723" s="36"/>
      <c r="F723" s="36">
        <v>70.228</v>
      </c>
    </row>
    <row r="724" spans="1:6" s="1" customFormat="1" ht="15.75" customHeight="1">
      <c r="A724" s="28" t="s">
        <v>46</v>
      </c>
      <c r="B724" s="14"/>
      <c r="C724" s="14"/>
      <c r="D724" s="42">
        <v>200</v>
      </c>
      <c r="E724" s="36"/>
      <c r="F724" s="36">
        <v>89.902</v>
      </c>
    </row>
    <row r="725" spans="1:6" s="1" customFormat="1" ht="15.75" customHeight="1">
      <c r="A725" s="28" t="s">
        <v>34</v>
      </c>
      <c r="B725" s="14"/>
      <c r="C725" s="14"/>
      <c r="D725" s="42">
        <v>200</v>
      </c>
      <c r="E725" s="36"/>
      <c r="F725" s="36">
        <v>93.96</v>
      </c>
    </row>
    <row r="726" spans="1:6" s="1" customFormat="1" ht="15.75" customHeight="1">
      <c r="A726" s="28" t="s">
        <v>20</v>
      </c>
      <c r="B726" s="14"/>
      <c r="C726" s="14"/>
      <c r="D726" s="42">
        <v>55.831</v>
      </c>
      <c r="E726" s="36"/>
      <c r="F726" s="36">
        <v>56.076</v>
      </c>
    </row>
    <row r="727" spans="1:6" s="1" customFormat="1" ht="15.75" customHeight="1">
      <c r="A727" s="28" t="s">
        <v>99</v>
      </c>
      <c r="B727" s="14"/>
      <c r="C727" s="14"/>
      <c r="D727" s="42">
        <v>150</v>
      </c>
      <c r="E727" s="36"/>
      <c r="F727" s="36">
        <v>113.332</v>
      </c>
    </row>
    <row r="728" spans="1:6" ht="15.75" customHeight="1">
      <c r="A728" s="28" t="s">
        <v>22</v>
      </c>
      <c r="B728" s="14"/>
      <c r="C728" s="14"/>
      <c r="D728" s="42">
        <v>150</v>
      </c>
      <c r="E728" s="36"/>
      <c r="F728" s="36">
        <v>86.359</v>
      </c>
    </row>
    <row r="729" spans="1:7" s="7" customFormat="1" ht="15.75" customHeight="1">
      <c r="A729" s="23" t="s">
        <v>168</v>
      </c>
      <c r="B729" s="23"/>
      <c r="C729" s="23"/>
      <c r="D729" s="23">
        <v>17687.06</v>
      </c>
      <c r="E729" s="23"/>
      <c r="F729" s="23">
        <v>17791.28</v>
      </c>
      <c r="G729" s="12"/>
    </row>
    <row r="730" spans="1:6" s="1" customFormat="1" ht="15.75" customHeight="1">
      <c r="A730" s="16"/>
      <c r="B730" s="14"/>
      <c r="C730" s="14"/>
      <c r="D730" s="29"/>
      <c r="E730" s="14"/>
      <c r="F730" s="29"/>
    </row>
    <row r="731" spans="1:7" ht="15.75" customHeight="1">
      <c r="A731" s="27"/>
      <c r="B731" s="24"/>
      <c r="C731" s="26"/>
      <c r="D731" s="37"/>
      <c r="E731" s="26"/>
      <c r="F731" s="24"/>
      <c r="G731" s="11"/>
    </row>
    <row r="732" spans="1:7" s="2" customFormat="1" ht="15.75" customHeight="1">
      <c r="A732" s="25"/>
      <c r="B732" s="25"/>
      <c r="C732" s="26"/>
      <c r="D732" s="24"/>
      <c r="E732" s="26"/>
      <c r="F732" s="24"/>
      <c r="G732" s="1"/>
    </row>
    <row r="733" spans="1:7" s="2" customFormat="1" ht="15.75" customHeight="1">
      <c r="A733" s="26"/>
      <c r="B733" s="26"/>
      <c r="C733" s="26"/>
      <c r="D733" s="24"/>
      <c r="E733" s="26"/>
      <c r="F733" s="26"/>
      <c r="G733" s="1"/>
    </row>
    <row r="734" spans="1:7" s="2" customFormat="1" ht="15.75" customHeight="1">
      <c r="A734" s="26"/>
      <c r="B734" s="26"/>
      <c r="C734" s="26"/>
      <c r="D734" s="24"/>
      <c r="E734" s="26"/>
      <c r="F734" s="26"/>
      <c r="G734" s="1"/>
    </row>
    <row r="735" spans="1:7" s="2" customFormat="1" ht="15.75" customHeight="1">
      <c r="A735" s="26"/>
      <c r="B735" s="26"/>
      <c r="C735" s="27"/>
      <c r="D735" s="38"/>
      <c r="E735" s="26"/>
      <c r="F735" s="26"/>
      <c r="G735" s="1"/>
    </row>
    <row r="736" spans="1:7" s="2" customFormat="1" ht="12">
      <c r="A736" s="27"/>
      <c r="B736" s="27"/>
      <c r="C736" s="15"/>
      <c r="D736" s="39"/>
      <c r="E736" s="26"/>
      <c r="F736" s="26"/>
      <c r="G736" s="1"/>
    </row>
    <row r="737" spans="1:7" s="2" customFormat="1" ht="12">
      <c r="A737" s="15"/>
      <c r="B737" s="15"/>
      <c r="C737" s="15"/>
      <c r="D737" s="39"/>
      <c r="E737" s="26"/>
      <c r="F737" s="26"/>
      <c r="G737" s="1"/>
    </row>
    <row r="738" spans="1:7" s="2" customFormat="1" ht="12">
      <c r="A738" s="15"/>
      <c r="B738" s="15"/>
      <c r="C738" s="15"/>
      <c r="D738" s="39"/>
      <c r="E738" s="26"/>
      <c r="F738" s="26"/>
      <c r="G738" s="1"/>
    </row>
    <row r="739" spans="1:7" s="2" customFormat="1" ht="12">
      <c r="A739" s="15"/>
      <c r="B739" s="15"/>
      <c r="C739" s="15"/>
      <c r="D739" s="39"/>
      <c r="E739" s="26"/>
      <c r="F739" s="26"/>
      <c r="G739" s="1"/>
    </row>
    <row r="740" spans="1:7" s="2" customFormat="1" ht="12">
      <c r="A740" s="15"/>
      <c r="B740" s="15"/>
      <c r="C740" s="15"/>
      <c r="D740" s="39"/>
      <c r="E740" s="26"/>
      <c r="F740" s="26"/>
      <c r="G740" s="1"/>
    </row>
    <row r="741" spans="1:7" s="2" customFormat="1" ht="12">
      <c r="A741" s="15"/>
      <c r="B741" s="15"/>
      <c r="C741" s="15"/>
      <c r="D741" s="39"/>
      <c r="E741" s="26"/>
      <c r="F741" s="26"/>
      <c r="G741" s="1"/>
    </row>
    <row r="742" spans="1:7" s="2" customFormat="1" ht="12">
      <c r="A742" s="15"/>
      <c r="B742" s="15"/>
      <c r="C742" s="15"/>
      <c r="D742" s="39"/>
      <c r="E742" s="26"/>
      <c r="F742" s="26"/>
      <c r="G742" s="1"/>
    </row>
    <row r="743" spans="1:7" s="2" customFormat="1" ht="12">
      <c r="A743" s="15"/>
      <c r="B743" s="15"/>
      <c r="C743" s="15"/>
      <c r="D743" s="39"/>
      <c r="E743" s="26"/>
      <c r="F743" s="26"/>
      <c r="G743" s="1"/>
    </row>
    <row r="744" spans="1:7" s="2" customFormat="1" ht="12">
      <c r="A744" s="15"/>
      <c r="B744" s="15"/>
      <c r="C744" s="15"/>
      <c r="D744" s="39"/>
      <c r="E744" s="26"/>
      <c r="F744" s="26"/>
      <c r="G744" s="1"/>
    </row>
    <row r="745" spans="1:7" s="2" customFormat="1" ht="12">
      <c r="A745" s="15"/>
      <c r="B745" s="15"/>
      <c r="C745" s="15"/>
      <c r="D745" s="15"/>
      <c r="E745" s="26"/>
      <c r="F745" s="24"/>
      <c r="G745" s="1"/>
    </row>
    <row r="746" spans="1:7" s="2" customFormat="1" ht="12">
      <c r="A746" s="15"/>
      <c r="B746" s="15"/>
      <c r="C746" s="15"/>
      <c r="D746" s="15"/>
      <c r="E746" s="26"/>
      <c r="F746" s="24"/>
      <c r="G746" s="1"/>
    </row>
    <row r="747" spans="1:7" s="2" customFormat="1" ht="12">
      <c r="A747" s="15"/>
      <c r="B747" s="15"/>
      <c r="C747" s="15"/>
      <c r="D747" s="15"/>
      <c r="E747" s="26"/>
      <c r="F747" s="24"/>
      <c r="G747" s="1"/>
    </row>
    <row r="748" spans="1:7" s="2" customFormat="1" ht="12">
      <c r="A748" s="15"/>
      <c r="B748" s="15"/>
      <c r="C748" s="15"/>
      <c r="D748" s="15"/>
      <c r="E748" s="26"/>
      <c r="F748" s="24"/>
      <c r="G748" s="1"/>
    </row>
    <row r="749" spans="1:7" s="2" customFormat="1" ht="12">
      <c r="A749" s="15"/>
      <c r="B749" s="15"/>
      <c r="C749" s="15"/>
      <c r="D749" s="15"/>
      <c r="E749" s="26"/>
      <c r="F749" s="24"/>
      <c r="G749" s="1"/>
    </row>
    <row r="750" spans="1:7" s="2" customFormat="1" ht="12">
      <c r="A750" s="15"/>
      <c r="B750" s="15"/>
      <c r="C750" s="15"/>
      <c r="D750" s="15"/>
      <c r="E750" s="26"/>
      <c r="F750" s="24"/>
      <c r="G750" s="1"/>
    </row>
    <row r="751" spans="1:7" s="2" customFormat="1" ht="12">
      <c r="A751" s="15"/>
      <c r="B751" s="15"/>
      <c r="C751" s="15"/>
      <c r="D751" s="15"/>
      <c r="E751" s="26"/>
      <c r="F751" s="24"/>
      <c r="G751" s="1"/>
    </row>
    <row r="752" spans="1:7" s="2" customFormat="1" ht="12">
      <c r="A752" s="15"/>
      <c r="B752" s="15"/>
      <c r="C752" s="15"/>
      <c r="D752" s="15"/>
      <c r="E752" s="26"/>
      <c r="F752" s="24"/>
      <c r="G752" s="1"/>
    </row>
    <row r="753" spans="1:7" s="2" customFormat="1" ht="12">
      <c r="A753" s="15"/>
      <c r="B753" s="15"/>
      <c r="C753" s="15"/>
      <c r="D753" s="15"/>
      <c r="E753" s="26"/>
      <c r="F753" s="24"/>
      <c r="G753" s="1"/>
    </row>
    <row r="754" spans="1:7" s="2" customFormat="1" ht="12">
      <c r="A754" s="15"/>
      <c r="B754" s="15"/>
      <c r="C754" s="15"/>
      <c r="D754" s="15"/>
      <c r="E754" s="26"/>
      <c r="F754" s="24"/>
      <c r="G754" s="1"/>
    </row>
    <row r="755" spans="1:7" s="2" customFormat="1" ht="12">
      <c r="A755" s="15"/>
      <c r="B755" s="15"/>
      <c r="C755" s="15"/>
      <c r="D755" s="15"/>
      <c r="E755" s="26"/>
      <c r="F755" s="24"/>
      <c r="G755" s="1"/>
    </row>
    <row r="756" spans="1:7" s="2" customFormat="1" ht="12">
      <c r="A756" s="15"/>
      <c r="B756" s="15"/>
      <c r="C756" s="15"/>
      <c r="D756" s="15"/>
      <c r="E756" s="26"/>
      <c r="F756" s="24"/>
      <c r="G756" s="1"/>
    </row>
    <row r="757" spans="1:7" s="2" customFormat="1" ht="12">
      <c r="A757" s="15"/>
      <c r="B757" s="15"/>
      <c r="C757" s="15"/>
      <c r="D757" s="15"/>
      <c r="E757" s="26"/>
      <c r="F757" s="24"/>
      <c r="G757" s="1"/>
    </row>
    <row r="758" spans="1:7" s="2" customFormat="1" ht="12">
      <c r="A758" s="15"/>
      <c r="B758" s="15"/>
      <c r="C758" s="15"/>
      <c r="D758" s="15"/>
      <c r="E758" s="26"/>
      <c r="F758" s="24"/>
      <c r="G758" s="1"/>
    </row>
    <row r="759" spans="1:7" s="2" customFormat="1" ht="12">
      <c r="A759" s="15"/>
      <c r="B759" s="15"/>
      <c r="C759" s="15"/>
      <c r="D759" s="15"/>
      <c r="E759" s="26"/>
      <c r="F759" s="24"/>
      <c r="G759" s="1"/>
    </row>
    <row r="760" spans="1:7" s="2" customFormat="1" ht="12">
      <c r="A760" s="15"/>
      <c r="B760" s="15"/>
      <c r="C760" s="15"/>
      <c r="D760" s="15"/>
      <c r="E760" s="26"/>
      <c r="F760" s="24"/>
      <c r="G760" s="1"/>
    </row>
    <row r="761" spans="1:7" s="2" customFormat="1" ht="12">
      <c r="A761" s="15"/>
      <c r="B761" s="15"/>
      <c r="C761" s="15"/>
      <c r="D761" s="15"/>
      <c r="E761" s="26"/>
      <c r="F761" s="24"/>
      <c r="G761" s="1"/>
    </row>
    <row r="762" spans="1:7" s="2" customFormat="1" ht="12">
      <c r="A762" s="15"/>
      <c r="B762" s="15"/>
      <c r="C762" s="15"/>
      <c r="D762" s="15"/>
      <c r="E762" s="26"/>
      <c r="F762" s="24"/>
      <c r="G762" s="1"/>
    </row>
    <row r="763" spans="1:7" s="2" customFormat="1" ht="12">
      <c r="A763" s="15"/>
      <c r="B763" s="15"/>
      <c r="C763" s="15"/>
      <c r="D763" s="15"/>
      <c r="E763" s="26"/>
      <c r="F763" s="24"/>
      <c r="G763" s="1"/>
    </row>
    <row r="764" spans="1:7" s="2" customFormat="1" ht="12">
      <c r="A764" s="15"/>
      <c r="B764" s="15"/>
      <c r="C764" s="15"/>
      <c r="D764" s="15"/>
      <c r="E764" s="26"/>
      <c r="F764" s="24"/>
      <c r="G764" s="1"/>
    </row>
    <row r="765" spans="1:7" s="2" customFormat="1" ht="12">
      <c r="A765" s="15"/>
      <c r="B765" s="15"/>
      <c r="C765" s="15"/>
      <c r="D765" s="15"/>
      <c r="E765" s="26"/>
      <c r="F765" s="24"/>
      <c r="G765" s="1"/>
    </row>
  </sheetData>
  <sheetProtection/>
  <mergeCells count="5">
    <mergeCell ref="A4:A5"/>
    <mergeCell ref="B4:B5"/>
    <mergeCell ref="C4:D4"/>
    <mergeCell ref="E4:F4"/>
    <mergeCell ref="A2:F2"/>
  </mergeCells>
  <printOptions/>
  <pageMargins left="0.3937007874015748" right="0" top="0.1968503937007874" bottom="0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Malzeva</cp:lastModifiedBy>
  <cp:lastPrinted>2013-02-01T08:30:22Z</cp:lastPrinted>
  <dcterms:created xsi:type="dcterms:W3CDTF">1996-10-08T23:32:33Z</dcterms:created>
  <dcterms:modified xsi:type="dcterms:W3CDTF">2013-03-21T11:47:02Z</dcterms:modified>
  <cp:category/>
  <cp:version/>
  <cp:contentType/>
  <cp:contentStatus/>
</cp:coreProperties>
</file>